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айс" sheetId="3" r:id="rId1"/>
  </sheets>
  <externalReferences>
    <externalReference r:id="rId2"/>
  </externalReferences>
  <definedNames>
    <definedName name="_xlnm.Print_Area" localSheetId="0">Прайс!$A$1:$F$49</definedName>
  </definedNames>
  <calcPr calcId="125725"/>
</workbook>
</file>

<file path=xl/calcChain.xml><?xml version="1.0" encoding="utf-8"?>
<calcChain xmlns="http://schemas.openxmlformats.org/spreadsheetml/2006/main">
  <c r="H49" i="3"/>
  <c r="G49"/>
  <c r="D49"/>
  <c r="H48"/>
  <c r="G48"/>
  <c r="D48"/>
  <c r="H47"/>
  <c r="G47"/>
  <c r="D47"/>
  <c r="J45"/>
  <c r="H45"/>
  <c r="G45"/>
  <c r="D45"/>
  <c r="K42"/>
  <c r="F42"/>
  <c r="E42"/>
  <c r="H42" s="1"/>
  <c r="D42"/>
  <c r="K41"/>
  <c r="E41"/>
  <c r="H41" s="1"/>
  <c r="D41"/>
  <c r="J39"/>
  <c r="H39"/>
  <c r="G39"/>
  <c r="D39"/>
  <c r="J38"/>
  <c r="H38"/>
  <c r="G38"/>
  <c r="D38"/>
  <c r="K36"/>
  <c r="K43" s="1"/>
  <c r="E36"/>
  <c r="E43" s="1"/>
  <c r="J35"/>
  <c r="H35"/>
  <c r="G35"/>
  <c r="D35"/>
  <c r="H34"/>
  <c r="G34"/>
  <c r="F34"/>
  <c r="D34"/>
  <c r="J33"/>
  <c r="H33"/>
  <c r="G33"/>
  <c r="D33"/>
  <c r="J31"/>
  <c r="H31"/>
  <c r="G31"/>
  <c r="D31"/>
  <c r="J30"/>
  <c r="H30"/>
  <c r="G30"/>
  <c r="D30"/>
  <c r="H29"/>
  <c r="G29"/>
  <c r="F29"/>
  <c r="D29"/>
  <c r="J28"/>
  <c r="H28"/>
  <c r="G28"/>
  <c r="D28"/>
  <c r="J27"/>
  <c r="H27"/>
  <c r="G27"/>
  <c r="D27"/>
  <c r="J26"/>
  <c r="H26"/>
  <c r="G26"/>
  <c r="D26"/>
  <c r="J25"/>
  <c r="H25"/>
  <c r="G25"/>
  <c r="D25"/>
  <c r="H24"/>
  <c r="G24"/>
  <c r="D24"/>
  <c r="K22"/>
  <c r="I22"/>
  <c r="E22"/>
  <c r="G22" s="1"/>
  <c r="K21"/>
  <c r="I21"/>
  <c r="I24" s="1"/>
  <c r="J24" s="1"/>
  <c r="E21"/>
  <c r="G21" s="1"/>
  <c r="D21"/>
  <c r="J20"/>
  <c r="H20"/>
  <c r="G20"/>
  <c r="D20"/>
  <c r="H19"/>
  <c r="G19"/>
  <c r="D19"/>
  <c r="A19"/>
  <c r="A20" s="1"/>
  <c r="A21" s="1"/>
  <c r="A22" s="1"/>
  <c r="A24" s="1"/>
  <c r="A25" s="1"/>
  <c r="A26" s="1"/>
  <c r="A27" s="1"/>
  <c r="A28" s="1"/>
  <c r="A29" s="1"/>
  <c r="A30" s="1"/>
  <c r="A31" s="1"/>
  <c r="A33" s="1"/>
  <c r="A34" s="1"/>
  <c r="A35" s="1"/>
  <c r="A36" s="1"/>
  <c r="A38" s="1"/>
  <c r="A39" s="1"/>
  <c r="A41" s="1"/>
  <c r="A42" s="1"/>
  <c r="A43" s="1"/>
  <c r="A45" s="1"/>
  <c r="A47" s="1"/>
  <c r="A48" s="1"/>
  <c r="A49" s="1"/>
  <c r="J18"/>
  <c r="H18"/>
  <c r="G18"/>
  <c r="D18"/>
  <c r="H43" l="1"/>
  <c r="J43"/>
  <c r="G43"/>
  <c r="D43"/>
  <c r="H21"/>
  <c r="J21"/>
  <c r="H22"/>
  <c r="J22"/>
  <c r="H36"/>
  <c r="G41"/>
  <c r="J41"/>
  <c r="G42"/>
  <c r="D22"/>
  <c r="D36"/>
  <c r="G36"/>
  <c r="J36"/>
</calcChain>
</file>

<file path=xl/sharedStrings.xml><?xml version="1.0" encoding="utf-8"?>
<sst xmlns="http://schemas.openxmlformats.org/spreadsheetml/2006/main" count="53" uniqueCount="49">
  <si>
    <t>№  п/п</t>
  </si>
  <si>
    <t>Наименование</t>
  </si>
  <si>
    <t>Емк.</t>
  </si>
  <si>
    <t xml:space="preserve">Отпускная цена на условиях  франко-склад изготовителя без НДС, руб. </t>
  </si>
  <si>
    <r>
      <t xml:space="preserve">Ставка НДС, </t>
    </r>
    <r>
      <rPr>
        <i/>
        <sz val="12"/>
        <rFont val="Times New Roman"/>
        <family val="1"/>
        <charset val="204"/>
      </rPr>
      <t>%</t>
    </r>
  </si>
  <si>
    <t>МИНЕРАЛЬНЫЕ ВОДЫ</t>
  </si>
  <si>
    <t>ПИТЬЕВЫЕ ВОДЫ</t>
  </si>
  <si>
    <t>НАПИТКИ БЕЗАЛКОГОЛЬНЫЕ ГАЗИРОВАННЫЕ НА ОСНОВЕ САХАРА</t>
  </si>
  <si>
    <t>НАПИТКИ БЕЗАЛКОГОЛЬНЫЕ ГАЗИРОВАННЫЕ НА ОСНОВЕ ПОДСЛАСТИТЕЛЯ</t>
  </si>
  <si>
    <t>НАПИТКИ БЕЗАЛКОГОЛЬНЫЕ НЕГАЗИРОВАННЫЕ НА ОСНОВЕ САХАРА</t>
  </si>
  <si>
    <t>Отпускная цена на условиях  франко-назначения без НДС, руб</t>
  </si>
  <si>
    <t>ПРОИЗВОДИТЕЛЬ БЕЗАЛКОГОЛЬНЫХ НАПИТКОВ, МИНЕРАЛЬНОЙ И ПИТЬЕВОЙ ВОДЫ</t>
  </si>
  <si>
    <t>СООО «АКВАТРАЙПЛ»</t>
  </si>
  <si>
    <t xml:space="preserve">Беларусь, 220109, а/я 68, г. Минск, ул. Павловского, 11. Тел./факс (017) 299 33 73, </t>
  </si>
  <si>
    <t xml:space="preserve"> тел. 299 35 45 (приемная), 299 37 99 (коммерческий отдел), 299 35 50 (бухгалтерия)</t>
  </si>
  <si>
    <t>Сайт: www.aquatriple.by, эл.почта: info@aquatriple.by, aqua_triple@tut.by</t>
  </si>
  <si>
    <t>Р/с 3012201780010 в ОАО «Белинвестбанк», Купаловское отд., г. Минск, код 153001481</t>
  </si>
  <si>
    <t xml:space="preserve">  Адрес банка: ул.Интернациональная, 25</t>
  </si>
  <si>
    <t>ПРАЙС-ЛИСТ</t>
  </si>
  <si>
    <t>с 16.09.2011</t>
  </si>
  <si>
    <t>% изменение цены</t>
  </si>
  <si>
    <t>в магазине</t>
  </si>
  <si>
    <t>Минеральная газированная вода "Кстати" (12 шт в упаковке)</t>
  </si>
  <si>
    <t>Минеральная газированная вода "Кстати" (9 шт в упаковке)</t>
  </si>
  <si>
    <t>Минеральная газированная вода "Кстати" (6 шт в упаковке)</t>
  </si>
  <si>
    <t>Минеральная газированная вода "АкваТрайпл 3" (12 шт в упаковке)</t>
  </si>
  <si>
    <t>Минеральная газированная вода "АкваТрайпл 3" (6 шт в упаковке)</t>
  </si>
  <si>
    <t>Вода питьевая негазированная "Кстати" (12 шт в упаковке)</t>
  </si>
  <si>
    <t>Вода питьевая негазированная "Кстати" (9 шт в упаковке)</t>
  </si>
  <si>
    <t>Вода питьевая негазированная "Кстати" (6 шт в упаковке)</t>
  </si>
  <si>
    <t>Вода питьевая негазированная "Кстати" (2 шт в упаковке)</t>
  </si>
  <si>
    <t>Вода питьевая газированная "Кстати" в ассортименте (с ароматом лимона, малины)  (12 шт в упаковке)</t>
  </si>
  <si>
    <t>Вода питьевая газированная "Кстати" с ароматом лимона (9 шт в упаковке)</t>
  </si>
  <si>
    <t>Вода питьевая газированная "Кстати" с I и Se (6 шт в упаковке)</t>
  </si>
  <si>
    <t>Вода питьевая газированная "Кстати" в ассортименте (с ароматом лимона, малины) (6 шт в упаковке)</t>
  </si>
  <si>
    <t>Напитки безалкогольные газированные на основе сахара в ассортименте ("Боярский", "Кола", "Тархун",  "Грейпфрут") (12 шт в упаковке)</t>
  </si>
  <si>
    <t>Напиток безалкогольный газированный на основе сахара  "Тархун" (9 шт в упаковке)</t>
  </si>
  <si>
    <t>Напитки безалкогольные газированные на основе сахара в ассортименте ("Боярский", "Степан Квасов", "Кола",  "Снежкин", "Тархун") (6 шт в упаковке)</t>
  </si>
  <si>
    <t>Напитки безалкогольные газированные со вкусом Апельсина, Абрикоса. Яблока, Груши, Грейпфрута) (6 шт в упаковке)</t>
  </si>
  <si>
    <t>Напитки безалкогольные негазированные на основе сахара "Кстати Plus селен"с ароматом граната,"Кстати Plus витамин с ароматом лимона, яблока) (9 шт в упаковке)</t>
  </si>
  <si>
    <t>Напитки безалкогольные негазированные на основе сахара "Кстати Plus селен"с ароматом граната,"Кстати Plus витамин с ароматом лимона) (6 шт в упаковке)</t>
  </si>
  <si>
    <t>НАПИТКИ БЕЗАЛКОГОЛЬНЫЕ ГАЗИРОВАННЫЕ РОДНИКОВАЯ ВОДА</t>
  </si>
  <si>
    <t>Напитки безалкогольные газированные  "Родниковая вода" в ассортименте (с ароматом дыни, лимона и ванили, земляники, малины, черешни) (12 шт в упаковке)</t>
  </si>
  <si>
    <t>Напиток безалкогольный газированный "Родниковая вода" с ароматом лимона и ванили (9 шт в упаковке)</t>
  </si>
  <si>
    <t>Напитки безалкогольные газированные "Родниковая вода" в ассортименте (с ароматом дыни, лимона и ванили, земляники, персика, черешни, клюквы, брусники) (6 шт в упаковке)</t>
  </si>
  <si>
    <t>Напитки безалкогольные газированные на основе подсластителя "Фонтана" в ассортименте (со вкусом мандарина, груши и ванили, ананаса, апельсина) (6 шт в упаковке)</t>
  </si>
  <si>
    <t>Напитки безалкогольные негазированные сокосодержащие "Соччи" в ассортименте ( "Персик-Груша", "Черная смородина-малина", "Апельсин-манго", " Лесные ягоды", "Грейпфрут-лимон", "Киви-банан") (9 шт в упаковке)</t>
  </si>
  <si>
    <t>Напитки безалкогольные негазированные сокосодержащие "Соччи" в ассортименте ( "Апельсин-манго", " Лесные ягоды",  "Киви-банан") (6 шт в упаковке)</t>
  </si>
  <si>
    <t>Напиток безалкогольный негазированный "Чайная прохлада" в ассортименте (чай черный с ароматом лимона, чай зеленый с ароматом лимона, чай лесные ягоды) (9 шт в упаковке)</t>
  </si>
</sst>
</file>

<file path=xl/styles.xml><?xml version="1.0" encoding="utf-8"?>
<styleSheet xmlns="http://schemas.openxmlformats.org/spreadsheetml/2006/main">
  <numFmts count="1">
    <numFmt numFmtId="164" formatCode="0.0%"/>
  </numFmts>
  <fonts count="22">
    <font>
      <sz val="11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.5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1"/>
      <color indexed="8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b/>
      <sz val="10"/>
      <color indexed="8"/>
      <name val="Arial Cyr"/>
      <charset val="204"/>
    </font>
    <font>
      <b/>
      <i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2" fillId="0" borderId="0" xfId="0" applyFont="1" applyFill="1"/>
    <xf numFmtId="0" fontId="0" fillId="0" borderId="0" xfId="0" applyFill="1" applyAlignment="1"/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Fill="1"/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  <xf numFmtId="2" fontId="16" fillId="0" borderId="5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vertical="center"/>
    </xf>
    <xf numFmtId="1" fontId="17" fillId="3" borderId="1" xfId="0" applyNumberFormat="1" applyFont="1" applyFill="1" applyBorder="1" applyAlignment="1">
      <alignment vertical="center"/>
    </xf>
    <xf numFmtId="2" fontId="16" fillId="0" borderId="5" xfId="0" applyNumberFormat="1" applyFont="1" applyFill="1" applyBorder="1" applyAlignment="1">
      <alignment horizontal="center" vertical="center"/>
    </xf>
    <xf numFmtId="1" fontId="15" fillId="0" borderId="4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vertical="center"/>
    </xf>
    <xf numFmtId="0" fontId="18" fillId="0" borderId="3" xfId="0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10" fontId="16" fillId="0" borderId="0" xfId="0" applyNumberFormat="1" applyFont="1" applyAlignment="1">
      <alignment vertical="center"/>
    </xf>
    <xf numFmtId="0" fontId="17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10" fontId="0" fillId="0" borderId="1" xfId="0" applyNumberFormat="1" applyFont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2" fontId="16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2" fontId="16" fillId="0" borderId="0" xfId="0" applyNumberFormat="1" applyFont="1" applyFill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10" fontId="16" fillId="0" borderId="0" xfId="0" applyNumberFormat="1" applyFont="1" applyFill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1" fontId="15" fillId="0" borderId="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0;&#1072;&#1090;&#1103;%20&#1052;&#1072;&#1090;&#1102;&#1082;/Documents/ReceivedFiles/&#1058;&#1072;&#1090;&#1100;&#1103;&#1085;&#1072;%20&#1052;&#1099;&#1079;&#1076;&#1088;&#1080;&#1082;&#1086;&#1074;&#1072;/&#1087;&#1088;&#1072;&#1081;&#1089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6.09.2011"/>
      <sheetName val="08.08.2011"/>
      <sheetName val="07.07.2011 "/>
      <sheetName val="15.06.2011 "/>
      <sheetName val="06.06.2011"/>
      <sheetName val="23.05.2011"/>
      <sheetName val="27.04.11"/>
      <sheetName val="11.04.11"/>
      <sheetName val="09.03.2011"/>
      <sheetName val="07.02.2011"/>
      <sheetName val="20.01.2011"/>
      <sheetName val="01.12.10"/>
      <sheetName val="01.11.10 "/>
      <sheetName val="03.05.10"/>
      <sheetName val="05.04.10 "/>
      <sheetName val="01.03.10"/>
      <sheetName val="04.01.10"/>
      <sheetName val="21.12.09"/>
      <sheetName val="01.10.09"/>
      <sheetName val="01.09.09"/>
      <sheetName val="01.08.09"/>
      <sheetName val="new 150609"/>
      <sheetName val="new 220509"/>
      <sheetName val="22.05.2009"/>
      <sheetName val="11.05.2009"/>
      <sheetName val="1.04.2009"/>
      <sheetName val="1.03.2009"/>
      <sheetName val="1.02.2009"/>
      <sheetName val="1.1.2009"/>
      <sheetName val="1.12.2008"/>
      <sheetName val="1.10.2008"/>
      <sheetName val="1.8.2008"/>
      <sheetName val="1.7.2008"/>
      <sheetName val="1.4.2008"/>
      <sheetName val="1.2.2008"/>
      <sheetName val="1.1.2008"/>
      <sheetName val="1.12.2007"/>
      <sheetName val="1.11.2007"/>
      <sheetName val="1.10.2007"/>
      <sheetName val="1.09.2007"/>
      <sheetName val="1.08.2007"/>
      <sheetName val="1.07.2007"/>
      <sheetName val="1.06.2007"/>
      <sheetName val="1 мая"/>
      <sheetName val="1 апреля"/>
      <sheetName val="1 марта"/>
      <sheetName val="1 февраля"/>
      <sheetName val="1 января"/>
      <sheetName val="1 декабря"/>
      <sheetName val="1 октября"/>
      <sheetName val="1 августа"/>
      <sheetName val="1 июля"/>
      <sheetName val="1 июня"/>
      <sheetName val="10 мая"/>
    </sheetNames>
    <sheetDataSet>
      <sheetData sheetId="0"/>
      <sheetData sheetId="1">
        <row r="18">
          <cell r="E18">
            <v>1502</v>
          </cell>
        </row>
        <row r="19">
          <cell r="E19">
            <v>1739</v>
          </cell>
        </row>
        <row r="20">
          <cell r="E20">
            <v>1912</v>
          </cell>
        </row>
        <row r="21">
          <cell r="E21">
            <v>1502</v>
          </cell>
        </row>
        <row r="22">
          <cell r="E22">
            <v>1912</v>
          </cell>
        </row>
        <row r="24">
          <cell r="E24">
            <v>1380</v>
          </cell>
        </row>
        <row r="25">
          <cell r="E25">
            <v>1464</v>
          </cell>
        </row>
        <row r="26">
          <cell r="E26">
            <v>1893</v>
          </cell>
        </row>
        <row r="27">
          <cell r="E27">
            <v>4297</v>
          </cell>
        </row>
        <row r="28">
          <cell r="E28">
            <v>1502</v>
          </cell>
        </row>
        <row r="29">
          <cell r="E29">
            <v>1791</v>
          </cell>
        </row>
        <row r="30">
          <cell r="E30">
            <v>2387</v>
          </cell>
        </row>
        <row r="31">
          <cell r="E31">
            <v>2342</v>
          </cell>
        </row>
        <row r="33">
          <cell r="E33">
            <v>1906</v>
          </cell>
        </row>
        <row r="34">
          <cell r="E34">
            <v>2406</v>
          </cell>
        </row>
        <row r="35">
          <cell r="E35">
            <v>3188</v>
          </cell>
        </row>
        <row r="36">
          <cell r="E36">
            <v>3188</v>
          </cell>
        </row>
        <row r="38">
          <cell r="E38">
            <v>2021</v>
          </cell>
        </row>
        <row r="39">
          <cell r="E39">
            <v>2803</v>
          </cell>
        </row>
        <row r="41">
          <cell r="E41">
            <v>1906</v>
          </cell>
        </row>
        <row r="42">
          <cell r="E42">
            <v>2406</v>
          </cell>
        </row>
        <row r="43">
          <cell r="E43">
            <v>3188</v>
          </cell>
        </row>
        <row r="45">
          <cell r="E45">
            <v>2355</v>
          </cell>
        </row>
        <row r="47">
          <cell r="E47">
            <v>2653</v>
          </cell>
        </row>
        <row r="48">
          <cell r="E48">
            <v>4114</v>
          </cell>
        </row>
        <row r="49">
          <cell r="E49">
            <v>2425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52"/>
  <sheetViews>
    <sheetView tabSelected="1" view="pageBreakPreview" zoomScaleNormal="100" zoomScaleSheetLayoutView="100" workbookViewId="0">
      <selection activeCell="A8" sqref="A8:F8"/>
    </sheetView>
  </sheetViews>
  <sheetFormatPr defaultColWidth="47.140625" defaultRowHeight="15"/>
  <cols>
    <col min="1" max="1" width="5" customWidth="1"/>
    <col min="2" max="2" width="60.28515625" customWidth="1"/>
    <col min="3" max="3" width="5.7109375" customWidth="1"/>
    <col min="4" max="4" width="15.42578125" style="13" customWidth="1"/>
    <col min="5" max="5" width="15.28515625" style="13" customWidth="1"/>
    <col min="6" max="6" width="9.7109375" customWidth="1"/>
    <col min="7" max="8" width="47.140625" hidden="1" customWidth="1"/>
    <col min="9" max="9" width="0.140625" hidden="1" customWidth="1"/>
    <col min="10" max="10" width="5.7109375" hidden="1" customWidth="1"/>
    <col min="11" max="11" width="0.28515625" hidden="1" customWidth="1"/>
  </cols>
  <sheetData>
    <row r="1" spans="1:11">
      <c r="A1" s="56" t="s">
        <v>11</v>
      </c>
      <c r="B1" s="57"/>
      <c r="C1" s="57"/>
      <c r="D1" s="57"/>
      <c r="E1" s="57"/>
      <c r="F1" s="57"/>
      <c r="G1" s="2"/>
      <c r="H1" s="7"/>
      <c r="K1" s="8"/>
    </row>
    <row r="2" spans="1:11" ht="22.5" customHeight="1">
      <c r="A2" s="58" t="s">
        <v>12</v>
      </c>
      <c r="B2" s="57"/>
      <c r="C2" s="57"/>
      <c r="D2" s="57"/>
      <c r="E2" s="57"/>
      <c r="F2" s="57"/>
      <c r="G2" s="2"/>
      <c r="H2" s="7"/>
      <c r="K2" s="8"/>
    </row>
    <row r="3" spans="1:11" ht="3.75" customHeight="1">
      <c r="A3" s="1"/>
      <c r="B3" s="2"/>
      <c r="C3" s="3"/>
      <c r="D3" s="9"/>
      <c r="E3" s="9"/>
      <c r="F3" s="9"/>
      <c r="G3" s="2"/>
      <c r="H3" s="7"/>
      <c r="K3" s="8"/>
    </row>
    <row r="4" spans="1:11" ht="12.75" customHeight="1">
      <c r="A4" s="59" t="s">
        <v>13</v>
      </c>
      <c r="B4" s="59"/>
      <c r="C4" s="59"/>
      <c r="D4" s="59"/>
      <c r="E4" s="59"/>
      <c r="F4" s="59"/>
      <c r="G4" s="4"/>
      <c r="H4" s="7"/>
      <c r="K4" s="8"/>
    </row>
    <row r="5" spans="1:11" ht="13.5" customHeight="1">
      <c r="A5" s="59" t="s">
        <v>14</v>
      </c>
      <c r="B5" s="59"/>
      <c r="C5" s="59"/>
      <c r="D5" s="59"/>
      <c r="E5" s="59"/>
      <c r="F5" s="59"/>
      <c r="G5" s="4"/>
      <c r="H5" s="7"/>
      <c r="K5" s="8"/>
    </row>
    <row r="6" spans="1:11" ht="12" customHeight="1">
      <c r="A6" s="60" t="s">
        <v>15</v>
      </c>
      <c r="B6" s="60"/>
      <c r="C6" s="60"/>
      <c r="D6" s="60"/>
      <c r="E6" s="60"/>
      <c r="F6" s="60"/>
      <c r="G6" s="10"/>
      <c r="H6" s="7"/>
      <c r="K6" s="8"/>
    </row>
    <row r="7" spans="1:11" ht="3.75" customHeight="1">
      <c r="A7" s="52"/>
      <c r="B7" s="52"/>
      <c r="C7" s="52"/>
      <c r="D7" s="53"/>
      <c r="E7" s="53"/>
      <c r="F7" s="53"/>
      <c r="G7" s="4"/>
      <c r="H7" s="7"/>
      <c r="K7" s="8"/>
    </row>
    <row r="8" spans="1:11" ht="12.75" customHeight="1">
      <c r="A8" s="55" t="s">
        <v>16</v>
      </c>
      <c r="B8" s="55"/>
      <c r="C8" s="55"/>
      <c r="D8" s="55"/>
      <c r="E8" s="55"/>
      <c r="F8" s="55"/>
      <c r="G8" s="5"/>
      <c r="H8" s="7"/>
      <c r="K8" s="8"/>
    </row>
    <row r="9" spans="1:11" ht="12" customHeight="1">
      <c r="A9" s="55" t="s">
        <v>17</v>
      </c>
      <c r="B9" s="55"/>
      <c r="C9" s="55"/>
      <c r="D9" s="55"/>
      <c r="E9" s="55"/>
      <c r="F9" s="55"/>
      <c r="G9" s="5"/>
      <c r="H9" s="7"/>
      <c r="K9" s="8"/>
    </row>
    <row r="10" spans="1:11" ht="3.75" customHeight="1">
      <c r="A10" s="5"/>
      <c r="B10" s="5"/>
      <c r="C10" s="5"/>
      <c r="D10" s="11"/>
      <c r="E10" s="11"/>
      <c r="F10" s="11"/>
      <c r="G10" s="5"/>
      <c r="H10" s="7"/>
      <c r="K10" s="8"/>
    </row>
    <row r="11" spans="1:11" ht="17.25" customHeight="1">
      <c r="A11" s="62" t="s">
        <v>18</v>
      </c>
      <c r="B11" s="57"/>
      <c r="C11" s="57"/>
      <c r="D11" s="57"/>
      <c r="E11" s="57"/>
      <c r="F11" s="57"/>
      <c r="G11" s="2"/>
      <c r="H11" s="7"/>
      <c r="K11" s="8"/>
    </row>
    <row r="12" spans="1:11" ht="2.25" hidden="1" customHeight="1">
      <c r="A12" s="63"/>
      <c r="B12" s="57"/>
      <c r="C12" s="57"/>
      <c r="D12" s="57"/>
      <c r="E12" s="57"/>
      <c r="F12" s="57"/>
      <c r="G12" s="2"/>
      <c r="H12" s="7"/>
      <c r="K12" s="8"/>
    </row>
    <row r="13" spans="1:11" ht="13.5" customHeight="1">
      <c r="A13" s="63" t="s">
        <v>19</v>
      </c>
      <c r="B13" s="63"/>
      <c r="C13" s="63"/>
      <c r="D13" s="63"/>
      <c r="E13" s="63"/>
      <c r="F13" s="63"/>
      <c r="G13" s="12"/>
      <c r="H13" s="7"/>
      <c r="K13" s="8"/>
    </row>
    <row r="14" spans="1:11" ht="4.5" customHeight="1">
      <c r="A14" s="12"/>
      <c r="B14" s="2"/>
      <c r="C14" s="3"/>
      <c r="D14" s="9"/>
      <c r="E14" s="9"/>
      <c r="F14" s="9"/>
      <c r="G14" s="2"/>
      <c r="H14" s="7"/>
      <c r="K14" s="8"/>
    </row>
    <row r="15" spans="1:11" ht="3.75" hidden="1" customHeight="1">
      <c r="C15" s="3"/>
      <c r="F15" s="13"/>
      <c r="H15" s="7"/>
      <c r="K15" s="8"/>
    </row>
    <row r="16" spans="1:11" ht="63" customHeight="1">
      <c r="A16" s="6" t="s">
        <v>0</v>
      </c>
      <c r="B16" s="6" t="s">
        <v>1</v>
      </c>
      <c r="C16" s="6" t="s">
        <v>2</v>
      </c>
      <c r="D16" s="14" t="s">
        <v>3</v>
      </c>
      <c r="E16" s="14" t="s">
        <v>10</v>
      </c>
      <c r="F16" s="15" t="s">
        <v>4</v>
      </c>
      <c r="G16" s="6" t="s">
        <v>20</v>
      </c>
      <c r="H16" s="16" t="s">
        <v>21</v>
      </c>
      <c r="I16" s="16" t="s">
        <v>21</v>
      </c>
      <c r="J16" s="16" t="s">
        <v>21</v>
      </c>
      <c r="K16" s="17" t="s">
        <v>21</v>
      </c>
    </row>
    <row r="17" spans="1:11">
      <c r="A17" s="64" t="s">
        <v>5</v>
      </c>
      <c r="B17" s="64"/>
      <c r="C17" s="64"/>
      <c r="D17" s="64"/>
      <c r="E17" s="64"/>
      <c r="F17" s="65"/>
      <c r="G17" s="18"/>
      <c r="H17" s="7"/>
      <c r="K17" s="8"/>
    </row>
    <row r="18" spans="1:11" ht="18" customHeight="1">
      <c r="A18" s="19">
        <v>1</v>
      </c>
      <c r="B18" s="20" t="s">
        <v>22</v>
      </c>
      <c r="C18" s="21">
        <v>0.5</v>
      </c>
      <c r="D18" s="48">
        <f>E18/1.1</f>
        <v>1365.4545454545453</v>
      </c>
      <c r="E18" s="48">
        <v>1502</v>
      </c>
      <c r="F18" s="22">
        <v>20</v>
      </c>
      <c r="G18" s="23">
        <f>E18/'[1]08.08.2011'!E18-1</f>
        <v>0</v>
      </c>
      <c r="H18" s="24">
        <f>E18*1.3*1.2</f>
        <v>2343.12</v>
      </c>
      <c r="I18" s="25">
        <v>765</v>
      </c>
      <c r="J18" s="26">
        <f>(E18-I18)/I18</f>
        <v>0.96339869281045754</v>
      </c>
      <c r="K18" s="27">
        <v>2420</v>
      </c>
    </row>
    <row r="19" spans="1:11" ht="17.25" customHeight="1">
      <c r="A19" s="19">
        <f>A18+1</f>
        <v>2</v>
      </c>
      <c r="B19" s="20" t="s">
        <v>23</v>
      </c>
      <c r="C19" s="21">
        <v>0.75</v>
      </c>
      <c r="D19" s="48">
        <f t="shared" ref="D19:D49" si="0">E19/1.1</f>
        <v>1580.9090909090908</v>
      </c>
      <c r="E19" s="48">
        <v>1739</v>
      </c>
      <c r="F19" s="22">
        <v>20</v>
      </c>
      <c r="G19" s="23">
        <f>E19/'[1]08.08.2011'!E19-1</f>
        <v>0</v>
      </c>
      <c r="H19" s="24">
        <f>E19*1.3*1.2</f>
        <v>2712.84</v>
      </c>
      <c r="I19" s="25"/>
      <c r="J19" s="26"/>
      <c r="K19" s="27">
        <v>2810</v>
      </c>
    </row>
    <row r="20" spans="1:11" ht="17.25" customHeight="1">
      <c r="A20" s="19">
        <f>A19+1</f>
        <v>3</v>
      </c>
      <c r="B20" s="20" t="s">
        <v>24</v>
      </c>
      <c r="C20" s="21">
        <v>1.5</v>
      </c>
      <c r="D20" s="48">
        <f t="shared" si="0"/>
        <v>1738.181818181818</v>
      </c>
      <c r="E20" s="48">
        <v>1912</v>
      </c>
      <c r="F20" s="22">
        <v>20</v>
      </c>
      <c r="G20" s="23">
        <f>E20/'[1]08.08.2011'!E20-1</f>
        <v>0</v>
      </c>
      <c r="H20" s="24">
        <f>E20*1.3*1.2</f>
        <v>2982.72</v>
      </c>
      <c r="I20" s="25">
        <v>996</v>
      </c>
      <c r="J20" s="26">
        <f>(E20-I20)/I20</f>
        <v>0.91967871485943775</v>
      </c>
      <c r="K20" s="27">
        <v>3120</v>
      </c>
    </row>
    <row r="21" spans="1:11" ht="18" customHeight="1">
      <c r="A21" s="19">
        <f>A20+1</f>
        <v>4</v>
      </c>
      <c r="B21" s="20" t="s">
        <v>25</v>
      </c>
      <c r="C21" s="21">
        <v>0.5</v>
      </c>
      <c r="D21" s="48">
        <f t="shared" si="0"/>
        <v>1365.4545454545453</v>
      </c>
      <c r="E21" s="48">
        <f>E18</f>
        <v>1502</v>
      </c>
      <c r="F21" s="22">
        <v>20</v>
      </c>
      <c r="G21" s="23">
        <f>E21/'[1]08.08.2011'!E21-1</f>
        <v>0</v>
      </c>
      <c r="H21" s="28">
        <f>E21*1.3*1.2</f>
        <v>2343.12</v>
      </c>
      <c r="I21" s="29">
        <f>I18</f>
        <v>765</v>
      </c>
      <c r="J21" s="30">
        <f>(E21-I21)/I21</f>
        <v>0.96339869281045754</v>
      </c>
      <c r="K21" s="27">
        <f>K18</f>
        <v>2420</v>
      </c>
    </row>
    <row r="22" spans="1:11" ht="18.75" customHeight="1">
      <c r="A22" s="19">
        <f>A21+1</f>
        <v>5</v>
      </c>
      <c r="B22" s="20" t="s">
        <v>26</v>
      </c>
      <c r="C22" s="21">
        <v>1.5</v>
      </c>
      <c r="D22" s="48">
        <f t="shared" si="0"/>
        <v>1738.181818181818</v>
      </c>
      <c r="E22" s="48">
        <f>E20</f>
        <v>1912</v>
      </c>
      <c r="F22" s="22">
        <v>20</v>
      </c>
      <c r="G22" s="23">
        <f>E22/'[1]08.08.2011'!E22-1</f>
        <v>0</v>
      </c>
      <c r="H22" s="24">
        <f>E22*1.3*1.2</f>
        <v>2982.72</v>
      </c>
      <c r="I22" s="25">
        <f>I20</f>
        <v>996</v>
      </c>
      <c r="J22" s="26">
        <f>(E22-I22)/I22</f>
        <v>0.91967871485943775</v>
      </c>
      <c r="K22" s="27">
        <f>K20</f>
        <v>3120</v>
      </c>
    </row>
    <row r="23" spans="1:11">
      <c r="A23" s="66" t="s">
        <v>6</v>
      </c>
      <c r="B23" s="66"/>
      <c r="C23" s="66"/>
      <c r="D23" s="66"/>
      <c r="E23" s="66"/>
      <c r="F23" s="67"/>
      <c r="G23" s="31"/>
      <c r="H23" s="32"/>
      <c r="I23" s="33"/>
      <c r="J23" s="34"/>
      <c r="K23" s="35"/>
    </row>
    <row r="24" spans="1:11" ht="17.25" customHeight="1">
      <c r="A24" s="19">
        <f>A22+1</f>
        <v>6</v>
      </c>
      <c r="B24" s="20" t="s">
        <v>27</v>
      </c>
      <c r="C24" s="21">
        <v>0.5</v>
      </c>
      <c r="D24" s="48">
        <f t="shared" si="0"/>
        <v>1295.4545454545453</v>
      </c>
      <c r="E24" s="48">
        <v>1425</v>
      </c>
      <c r="F24" s="22">
        <v>20</v>
      </c>
      <c r="G24" s="23">
        <f>E24/'[1]08.08.2011'!E24-1</f>
        <v>3.2608695652173836E-2</v>
      </c>
      <c r="H24" s="24">
        <f t="shared" ref="H24:H31" si="1">E24*1.3*1.2</f>
        <v>2223</v>
      </c>
      <c r="I24" s="25">
        <f>I21</f>
        <v>765</v>
      </c>
      <c r="J24" s="26">
        <f t="shared" ref="J24:J31" si="2">(E24-I24)/I24</f>
        <v>0.86274509803921573</v>
      </c>
      <c r="K24" s="27">
        <v>2220</v>
      </c>
    </row>
    <row r="25" spans="1:11" ht="17.25" customHeight="1">
      <c r="A25" s="19">
        <f t="shared" ref="A25:A31" si="3">A24+1</f>
        <v>7</v>
      </c>
      <c r="B25" s="20" t="s">
        <v>28</v>
      </c>
      <c r="C25" s="36">
        <v>0.75</v>
      </c>
      <c r="D25" s="48">
        <f t="shared" si="0"/>
        <v>1371.8181818181818</v>
      </c>
      <c r="E25" s="54">
        <v>1509</v>
      </c>
      <c r="F25" s="37">
        <v>20</v>
      </c>
      <c r="G25" s="23">
        <f>E25/'[1]08.08.2011'!E25-1</f>
        <v>3.0737704918032849E-2</v>
      </c>
      <c r="H25" s="38">
        <f t="shared" si="1"/>
        <v>2354.04</v>
      </c>
      <c r="I25" s="39">
        <v>887</v>
      </c>
      <c r="J25" s="40">
        <f t="shared" si="2"/>
        <v>0.70124013528748586</v>
      </c>
      <c r="K25" s="41">
        <v>2350</v>
      </c>
    </row>
    <row r="26" spans="1:11" ht="18" customHeight="1">
      <c r="A26" s="19">
        <f t="shared" si="3"/>
        <v>8</v>
      </c>
      <c r="B26" s="20" t="s">
        <v>29</v>
      </c>
      <c r="C26" s="21">
        <v>1.5</v>
      </c>
      <c r="D26" s="48">
        <f t="shared" si="0"/>
        <v>1809.090909090909</v>
      </c>
      <c r="E26" s="48">
        <v>1990</v>
      </c>
      <c r="F26" s="22">
        <v>20</v>
      </c>
      <c r="G26" s="23">
        <f>E26/'[1]08.08.2011'!E26-1</f>
        <v>5.1241415742208085E-2</v>
      </c>
      <c r="H26" s="24">
        <f t="shared" si="1"/>
        <v>3104.4</v>
      </c>
      <c r="I26" s="25">
        <v>996</v>
      </c>
      <c r="J26" s="26">
        <f t="shared" si="2"/>
        <v>0.99799196787148592</v>
      </c>
      <c r="K26" s="27">
        <v>3100</v>
      </c>
    </row>
    <row r="27" spans="1:11" ht="18" customHeight="1">
      <c r="A27" s="19">
        <f t="shared" si="3"/>
        <v>9</v>
      </c>
      <c r="B27" s="20" t="s">
        <v>30</v>
      </c>
      <c r="C27" s="21">
        <v>6</v>
      </c>
      <c r="D27" s="48">
        <f t="shared" si="0"/>
        <v>4063.6363636363635</v>
      </c>
      <c r="E27" s="48">
        <v>4470</v>
      </c>
      <c r="F27" s="22">
        <v>20</v>
      </c>
      <c r="G27" s="23">
        <f>E27/'[1]08.08.2011'!E27-1</f>
        <v>4.026064696299736E-2</v>
      </c>
      <c r="H27" s="24">
        <f t="shared" si="1"/>
        <v>6973.2</v>
      </c>
      <c r="I27" s="25">
        <v>2603</v>
      </c>
      <c r="J27" s="26">
        <f t="shared" si="2"/>
        <v>0.71724932769880911</v>
      </c>
      <c r="K27" s="42">
        <v>6970</v>
      </c>
    </row>
    <row r="28" spans="1:11" ht="27" customHeight="1">
      <c r="A28" s="19">
        <f t="shared" si="3"/>
        <v>10</v>
      </c>
      <c r="B28" s="20" t="s">
        <v>31</v>
      </c>
      <c r="C28" s="21">
        <v>0.5</v>
      </c>
      <c r="D28" s="48">
        <f t="shared" si="0"/>
        <v>1435.4545454545453</v>
      </c>
      <c r="E28" s="48">
        <v>1579</v>
      </c>
      <c r="F28" s="22">
        <v>20</v>
      </c>
      <c r="G28" s="23">
        <f>E28/'[1]08.08.2011'!E28-1</f>
        <v>5.1264980026631157E-2</v>
      </c>
      <c r="H28" s="24">
        <f t="shared" si="1"/>
        <v>2463.2400000000002</v>
      </c>
      <c r="I28" s="25">
        <v>797</v>
      </c>
      <c r="J28" s="26">
        <f t="shared" si="2"/>
        <v>0.98117942283563364</v>
      </c>
      <c r="K28" s="42">
        <v>2460</v>
      </c>
    </row>
    <row r="29" spans="1:11" ht="26.25" customHeight="1">
      <c r="A29" s="19">
        <f>A28+1</f>
        <v>11</v>
      </c>
      <c r="B29" s="20" t="s">
        <v>32</v>
      </c>
      <c r="C29" s="21">
        <v>0.75</v>
      </c>
      <c r="D29" s="48">
        <f t="shared" si="0"/>
        <v>1709.9999999999998</v>
      </c>
      <c r="E29" s="48">
        <v>1881</v>
      </c>
      <c r="F29" s="22">
        <f>F28</f>
        <v>20</v>
      </c>
      <c r="G29" s="23">
        <f>E29/'[1]08.08.2011'!E29-1</f>
        <v>5.0251256281407031E-2</v>
      </c>
      <c r="H29" s="24">
        <f t="shared" si="1"/>
        <v>2934.36</v>
      </c>
      <c r="I29" s="25"/>
      <c r="J29" s="26"/>
      <c r="K29" s="42">
        <v>2930</v>
      </c>
    </row>
    <row r="30" spans="1:11" ht="18" customHeight="1">
      <c r="A30" s="19">
        <f>A29+1</f>
        <v>12</v>
      </c>
      <c r="B30" s="20" t="s">
        <v>33</v>
      </c>
      <c r="C30" s="21">
        <v>1.5</v>
      </c>
      <c r="D30" s="48">
        <f t="shared" si="0"/>
        <v>2292.7272727272725</v>
      </c>
      <c r="E30" s="48">
        <v>2522</v>
      </c>
      <c r="F30" s="22">
        <v>20</v>
      </c>
      <c r="G30" s="23">
        <f>E30/'[1]08.08.2011'!E30-1</f>
        <v>5.6556346878927632E-2</v>
      </c>
      <c r="H30" s="24">
        <f t="shared" si="1"/>
        <v>3934.3199999999997</v>
      </c>
      <c r="I30" s="25">
        <v>1207</v>
      </c>
      <c r="J30" s="26">
        <f t="shared" si="2"/>
        <v>1.0894780447390224</v>
      </c>
      <c r="K30" s="42">
        <v>3930</v>
      </c>
    </row>
    <row r="31" spans="1:11" ht="29.25" customHeight="1">
      <c r="A31" s="19">
        <f t="shared" si="3"/>
        <v>13</v>
      </c>
      <c r="B31" s="20" t="s">
        <v>34</v>
      </c>
      <c r="C31" s="21">
        <v>1.5</v>
      </c>
      <c r="D31" s="48">
        <f t="shared" si="0"/>
        <v>2257.272727272727</v>
      </c>
      <c r="E31" s="48">
        <v>2483</v>
      </c>
      <c r="F31" s="22">
        <v>20</v>
      </c>
      <c r="G31" s="23">
        <f>E31/'[1]08.08.2011'!E31-1</f>
        <v>6.0204953031596897E-2</v>
      </c>
      <c r="H31" s="24">
        <f t="shared" si="1"/>
        <v>3873.48</v>
      </c>
      <c r="I31" s="25">
        <v>1060</v>
      </c>
      <c r="J31" s="26">
        <f t="shared" si="2"/>
        <v>1.3424528301886793</v>
      </c>
      <c r="K31" s="42">
        <v>3870</v>
      </c>
    </row>
    <row r="32" spans="1:11">
      <c r="A32" s="66" t="s">
        <v>7</v>
      </c>
      <c r="B32" s="66"/>
      <c r="C32" s="66"/>
      <c r="D32" s="66"/>
      <c r="E32" s="66"/>
      <c r="F32" s="67"/>
      <c r="G32" s="31"/>
      <c r="H32" s="43"/>
      <c r="I32" s="33"/>
      <c r="J32" s="34"/>
      <c r="K32" s="35"/>
    </row>
    <row r="33" spans="1:11" ht="39" customHeight="1">
      <c r="A33" s="19">
        <f>A31+1</f>
        <v>14</v>
      </c>
      <c r="B33" s="20" t="s">
        <v>35</v>
      </c>
      <c r="C33" s="44">
        <v>0.5</v>
      </c>
      <c r="D33" s="48">
        <f t="shared" si="0"/>
        <v>1744.5454545454545</v>
      </c>
      <c r="E33" s="48">
        <v>1919</v>
      </c>
      <c r="F33" s="22">
        <v>20</v>
      </c>
      <c r="G33" s="23">
        <f>E33/'[1]08.08.2011'!E33-1</f>
        <v>6.8205666316893954E-3</v>
      </c>
      <c r="H33" s="43">
        <f>E33*1.3*1.2*1</f>
        <v>2993.6400000000003</v>
      </c>
      <c r="I33" s="45">
        <v>983</v>
      </c>
      <c r="J33" s="34">
        <f>(E33-I33)/I33</f>
        <v>0.95218718209562558</v>
      </c>
      <c r="K33" s="42">
        <v>2990</v>
      </c>
    </row>
    <row r="34" spans="1:11" ht="27.75" customHeight="1">
      <c r="A34" s="19">
        <f>A33+1</f>
        <v>15</v>
      </c>
      <c r="B34" s="20" t="s">
        <v>36</v>
      </c>
      <c r="C34" s="44">
        <v>0.75</v>
      </c>
      <c r="D34" s="48">
        <f t="shared" si="0"/>
        <v>2234.5454545454545</v>
      </c>
      <c r="E34" s="48">
        <v>2458</v>
      </c>
      <c r="F34" s="22">
        <f>F33</f>
        <v>20</v>
      </c>
      <c r="G34" s="23">
        <f>E34/'[1]08.08.2011'!E34-1</f>
        <v>2.1612635078969156E-2</v>
      </c>
      <c r="H34" s="43">
        <f>E34*1.3*1.2*1</f>
        <v>3834.48</v>
      </c>
      <c r="I34" s="45"/>
      <c r="J34" s="34"/>
      <c r="K34" s="42">
        <v>3830</v>
      </c>
    </row>
    <row r="35" spans="1:11" ht="42" customHeight="1">
      <c r="A35" s="19">
        <f>A34+1</f>
        <v>16</v>
      </c>
      <c r="B35" s="20" t="s">
        <v>37</v>
      </c>
      <c r="C35" s="44">
        <v>1.5</v>
      </c>
      <c r="D35" s="48">
        <f t="shared" si="0"/>
        <v>3020.9090909090905</v>
      </c>
      <c r="E35" s="48">
        <v>3323</v>
      </c>
      <c r="F35" s="22">
        <v>20</v>
      </c>
      <c r="G35" s="23">
        <f>E35/'[1]08.08.2011'!E35-1</f>
        <v>4.2346298619824418E-2</v>
      </c>
      <c r="H35" s="43">
        <f>E35*1.3*1.2*1</f>
        <v>5183.88</v>
      </c>
      <c r="I35" s="45">
        <v>1669</v>
      </c>
      <c r="J35" s="34">
        <f>(E35-I35)/I35</f>
        <v>0.9910125823846615</v>
      </c>
      <c r="K35" s="42">
        <v>5180</v>
      </c>
    </row>
    <row r="36" spans="1:11" ht="30.75" customHeight="1">
      <c r="A36" s="19">
        <f>A35+1</f>
        <v>17</v>
      </c>
      <c r="B36" s="20" t="s">
        <v>38</v>
      </c>
      <c r="C36" s="44">
        <v>1.5</v>
      </c>
      <c r="D36" s="48">
        <f t="shared" si="0"/>
        <v>3020.9090909090905</v>
      </c>
      <c r="E36" s="48">
        <f>E35</f>
        <v>3323</v>
      </c>
      <c r="F36" s="22">
        <v>20</v>
      </c>
      <c r="G36" s="23">
        <f>E36/'[1]08.08.2011'!E36-1</f>
        <v>4.2346298619824418E-2</v>
      </c>
      <c r="H36" s="43">
        <f>E36*1.3*1.2*1</f>
        <v>5183.88</v>
      </c>
      <c r="I36" s="45">
        <v>1670</v>
      </c>
      <c r="J36" s="34">
        <f>(E36-I36)/I36</f>
        <v>0.98982035928143708</v>
      </c>
      <c r="K36" s="42">
        <f>K35</f>
        <v>5180</v>
      </c>
    </row>
    <row r="37" spans="1:11" ht="15.75">
      <c r="A37" s="68" t="s">
        <v>9</v>
      </c>
      <c r="B37" s="69"/>
      <c r="C37" s="69"/>
      <c r="D37" s="69"/>
      <c r="E37" s="69"/>
      <c r="F37" s="69"/>
      <c r="G37" s="46"/>
      <c r="H37" s="43"/>
      <c r="I37" s="45"/>
      <c r="J37" s="34"/>
      <c r="K37" s="35"/>
    </row>
    <row r="38" spans="1:11" ht="39.75" customHeight="1">
      <c r="A38" s="19">
        <f>A36+1</f>
        <v>18</v>
      </c>
      <c r="B38" s="20" t="s">
        <v>39</v>
      </c>
      <c r="C38" s="44">
        <v>0.75</v>
      </c>
      <c r="D38" s="48">
        <f t="shared" si="0"/>
        <v>1849.090909090909</v>
      </c>
      <c r="E38" s="48">
        <v>2034</v>
      </c>
      <c r="F38" s="22">
        <v>20</v>
      </c>
      <c r="G38" s="23">
        <f>E38/'[1]08.08.2011'!E38-1</f>
        <v>6.43245917862445E-3</v>
      </c>
      <c r="H38" s="47">
        <f>E38*1.3*1.2*1</f>
        <v>3173.0400000000004</v>
      </c>
      <c r="I38" s="48">
        <v>1671</v>
      </c>
      <c r="J38" s="49">
        <f>(E38-I38)/I38</f>
        <v>0.21723518850987433</v>
      </c>
      <c r="K38" s="42">
        <v>3170</v>
      </c>
    </row>
    <row r="39" spans="1:11" ht="39" customHeight="1">
      <c r="A39" s="19">
        <f>A38+1</f>
        <v>19</v>
      </c>
      <c r="B39" s="20" t="s">
        <v>40</v>
      </c>
      <c r="C39" s="44">
        <v>1.5</v>
      </c>
      <c r="D39" s="48">
        <f t="shared" si="0"/>
        <v>2560</v>
      </c>
      <c r="E39" s="48">
        <v>2816</v>
      </c>
      <c r="F39" s="22">
        <v>20</v>
      </c>
      <c r="G39" s="23">
        <f>E39/'[1]08.08.2011'!E39-1</f>
        <v>4.6378879771673542E-3</v>
      </c>
      <c r="H39" s="43">
        <f>E39*1.3*1.2*1</f>
        <v>4392.96</v>
      </c>
      <c r="I39" s="45">
        <v>1672</v>
      </c>
      <c r="J39" s="34">
        <f>(E39-I39)/I39</f>
        <v>0.68421052631578949</v>
      </c>
      <c r="K39" s="42">
        <v>4390</v>
      </c>
    </row>
    <row r="40" spans="1:11">
      <c r="A40" s="66" t="s">
        <v>41</v>
      </c>
      <c r="B40" s="66"/>
      <c r="C40" s="66"/>
      <c r="D40" s="66"/>
      <c r="E40" s="66"/>
      <c r="F40" s="67"/>
      <c r="G40" s="31"/>
      <c r="H40" s="43"/>
      <c r="I40" s="33"/>
      <c r="J40" s="34"/>
      <c r="K40" s="35"/>
    </row>
    <row r="41" spans="1:11" ht="39" customHeight="1">
      <c r="A41" s="19">
        <f>A39+1</f>
        <v>20</v>
      </c>
      <c r="B41" s="20" t="s">
        <v>42</v>
      </c>
      <c r="C41" s="44">
        <v>0.5</v>
      </c>
      <c r="D41" s="48">
        <f t="shared" si="0"/>
        <v>1744.5454545454545</v>
      </c>
      <c r="E41" s="48">
        <f>E33</f>
        <v>1919</v>
      </c>
      <c r="F41" s="22">
        <v>20</v>
      </c>
      <c r="G41" s="23">
        <f>E41/'[1]08.08.2011'!E41-1</f>
        <v>6.8205666316893954E-3</v>
      </c>
      <c r="H41" s="43">
        <f>E41*1.3*1.2</f>
        <v>2993.6400000000003</v>
      </c>
      <c r="I41" s="45">
        <v>1065</v>
      </c>
      <c r="J41" s="34">
        <f>(E41-I41)/I41</f>
        <v>0.80187793427230047</v>
      </c>
      <c r="K41" s="42">
        <f>K33</f>
        <v>2990</v>
      </c>
    </row>
    <row r="42" spans="1:11" ht="31.5" customHeight="1">
      <c r="A42" s="19">
        <f>A41+1</f>
        <v>21</v>
      </c>
      <c r="B42" s="20" t="s">
        <v>43</v>
      </c>
      <c r="C42" s="44">
        <v>0.75</v>
      </c>
      <c r="D42" s="48">
        <f t="shared" si="0"/>
        <v>2234.5454545454545</v>
      </c>
      <c r="E42" s="48">
        <f>E34</f>
        <v>2458</v>
      </c>
      <c r="F42" s="22">
        <f>F41</f>
        <v>20</v>
      </c>
      <c r="G42" s="23">
        <f>E42/'[1]08.08.2011'!E42-1</f>
        <v>2.1612635078969156E-2</v>
      </c>
      <c r="H42" s="43">
        <f>E42*1.3*1.2</f>
        <v>3834.48</v>
      </c>
      <c r="I42" s="45"/>
      <c r="J42" s="34"/>
      <c r="K42" s="42">
        <f>K34</f>
        <v>3830</v>
      </c>
    </row>
    <row r="43" spans="1:11" ht="44.25" customHeight="1">
      <c r="A43" s="19">
        <f>A42+1</f>
        <v>22</v>
      </c>
      <c r="B43" s="20" t="s">
        <v>44</v>
      </c>
      <c r="C43" s="44">
        <v>1.5</v>
      </c>
      <c r="D43" s="48">
        <f t="shared" si="0"/>
        <v>3020.9090909090905</v>
      </c>
      <c r="E43" s="48">
        <f>E36</f>
        <v>3323</v>
      </c>
      <c r="F43" s="22">
        <v>20</v>
      </c>
      <c r="G43" s="23">
        <f>E43/'[1]08.08.2011'!E43-1</f>
        <v>4.2346298619824418E-2</v>
      </c>
      <c r="H43" s="43">
        <f>E43*1.3*1.2</f>
        <v>5183.88</v>
      </c>
      <c r="I43" s="45">
        <v>1765</v>
      </c>
      <c r="J43" s="34">
        <f>(E43-I43)/I43</f>
        <v>0.88271954674220965</v>
      </c>
      <c r="K43" s="42">
        <f>K36</f>
        <v>5180</v>
      </c>
    </row>
    <row r="44" spans="1:11">
      <c r="A44" s="66" t="s">
        <v>8</v>
      </c>
      <c r="B44" s="66"/>
      <c r="C44" s="66"/>
      <c r="D44" s="66"/>
      <c r="E44" s="66"/>
      <c r="F44" s="67"/>
      <c r="G44" s="31"/>
      <c r="H44" s="43"/>
      <c r="I44" s="33"/>
      <c r="J44" s="34"/>
      <c r="K44" s="35"/>
    </row>
    <row r="45" spans="1:11" ht="39" customHeight="1">
      <c r="A45" s="19">
        <f>A43+1</f>
        <v>23</v>
      </c>
      <c r="B45" s="20" t="s">
        <v>45</v>
      </c>
      <c r="C45" s="44">
        <v>1.5</v>
      </c>
      <c r="D45" s="48">
        <f t="shared" si="0"/>
        <v>2140.9090909090905</v>
      </c>
      <c r="E45" s="48">
        <v>2355</v>
      </c>
      <c r="F45" s="22">
        <v>20</v>
      </c>
      <c r="G45" s="23">
        <f>E45/'[1]08.08.2011'!E45-1</f>
        <v>0</v>
      </c>
      <c r="H45" s="24">
        <f>E45*1.3*1.2</f>
        <v>3673.7999999999997</v>
      </c>
      <c r="I45" s="45">
        <v>1240</v>
      </c>
      <c r="J45" s="34">
        <f>(E45-I45)/I45</f>
        <v>0.89919354838709675</v>
      </c>
      <c r="K45" s="42">
        <v>3670</v>
      </c>
    </row>
    <row r="46" spans="1:11">
      <c r="A46" s="66" t="s">
        <v>9</v>
      </c>
      <c r="B46" s="66"/>
      <c r="C46" s="66"/>
      <c r="D46" s="66"/>
      <c r="E46" s="66"/>
      <c r="F46" s="67"/>
      <c r="G46" s="50"/>
      <c r="H46" s="43"/>
      <c r="I46" s="33"/>
      <c r="J46" s="34"/>
      <c r="K46" s="35"/>
    </row>
    <row r="47" spans="1:11" ht="54" customHeight="1">
      <c r="A47" s="19">
        <f>A45+1</f>
        <v>24</v>
      </c>
      <c r="B47" s="20" t="s">
        <v>46</v>
      </c>
      <c r="C47" s="44">
        <v>0.75</v>
      </c>
      <c r="D47" s="48">
        <f t="shared" si="0"/>
        <v>2450</v>
      </c>
      <c r="E47" s="48">
        <v>2695</v>
      </c>
      <c r="F47" s="22">
        <v>10</v>
      </c>
      <c r="G47" s="23">
        <f>E47/'[1]08.08.2011'!E47-1</f>
        <v>1.5831134564643801E-2</v>
      </c>
      <c r="H47" s="43">
        <f>E47*1.3*1.1*1</f>
        <v>3853.8500000000004</v>
      </c>
      <c r="I47" s="51"/>
      <c r="J47" s="33"/>
      <c r="K47" s="42">
        <v>3850</v>
      </c>
    </row>
    <row r="48" spans="1:11" ht="39" customHeight="1">
      <c r="A48" s="19">
        <f>A47+1</f>
        <v>25</v>
      </c>
      <c r="B48" s="20" t="s">
        <v>47</v>
      </c>
      <c r="C48" s="44">
        <v>1.5</v>
      </c>
      <c r="D48" s="48">
        <f t="shared" si="0"/>
        <v>4037.272727272727</v>
      </c>
      <c r="E48" s="48">
        <v>4441</v>
      </c>
      <c r="F48" s="22">
        <v>10</v>
      </c>
      <c r="G48" s="23">
        <f>E48/'[1]08.08.2011'!E48-1</f>
        <v>7.948468643655815E-2</v>
      </c>
      <c r="H48" s="43">
        <f>E48*1.3*1.1*1</f>
        <v>6350.630000000001</v>
      </c>
      <c r="I48" s="51"/>
      <c r="J48" s="33"/>
      <c r="K48" s="42">
        <v>6350</v>
      </c>
    </row>
    <row r="49" spans="1:11" ht="39.75" customHeight="1">
      <c r="A49" s="19">
        <f>A48+1</f>
        <v>26</v>
      </c>
      <c r="B49" s="20" t="s">
        <v>48</v>
      </c>
      <c r="C49" s="44">
        <v>0.75</v>
      </c>
      <c r="D49" s="48">
        <f t="shared" si="0"/>
        <v>2280.9090909090905</v>
      </c>
      <c r="E49" s="48">
        <v>2509</v>
      </c>
      <c r="F49" s="22">
        <v>20</v>
      </c>
      <c r="G49" s="23">
        <f>E49/'[1]08.08.2011'!E49-1</f>
        <v>3.4639175257731969E-2</v>
      </c>
      <c r="H49" s="43">
        <f>E49*1.3*1.2*1</f>
        <v>3914.04</v>
      </c>
      <c r="I49" s="51"/>
      <c r="J49" s="33"/>
      <c r="K49" s="42">
        <v>3910</v>
      </c>
    </row>
    <row r="50" spans="1:11">
      <c r="C50" s="3"/>
      <c r="F50" s="13"/>
      <c r="H50" s="7"/>
      <c r="K50" s="8"/>
    </row>
    <row r="51" spans="1:11">
      <c r="B51" s="61"/>
      <c r="C51" s="61"/>
      <c r="D51" s="61"/>
      <c r="E51" s="61"/>
      <c r="F51" s="61"/>
      <c r="G51" s="61"/>
      <c r="H51" s="61"/>
      <c r="I51" s="61"/>
      <c r="J51" s="61"/>
      <c r="K51" s="61"/>
    </row>
    <row r="52" spans="1:11">
      <c r="C52" s="3"/>
      <c r="F52" s="13"/>
      <c r="H52" s="7"/>
      <c r="K52" s="8"/>
    </row>
  </sheetData>
  <mergeCells count="18">
    <mergeCell ref="B51:K51"/>
    <mergeCell ref="A9:F9"/>
    <mergeCell ref="A11:F11"/>
    <mergeCell ref="A12:F12"/>
    <mergeCell ref="A13:F13"/>
    <mergeCell ref="A17:F17"/>
    <mergeCell ref="A23:F23"/>
    <mergeCell ref="A32:F32"/>
    <mergeCell ref="A37:F37"/>
    <mergeCell ref="A40:F40"/>
    <mergeCell ref="A44:F44"/>
    <mergeCell ref="A46:F46"/>
    <mergeCell ref="A8:F8"/>
    <mergeCell ref="A1:F1"/>
    <mergeCell ref="A2:F2"/>
    <mergeCell ref="A4:F4"/>
    <mergeCell ref="A5:F5"/>
    <mergeCell ref="A6:F6"/>
  </mergeCells>
  <pageMargins left="0.51181102362204722" right="0" top="0" bottom="0" header="0" footer="0.11811023622047245"/>
  <pageSetup paperSize="9" scale="7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2011-09-20T08:19:04Z</dcterms:modified>
</cp:coreProperties>
</file>