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20" windowWidth="16890" windowHeight="9615" activeTab="1"/>
  </bookViews>
  <sheets>
    <sheet name="обыч" sheetId="1" r:id="rId1"/>
    <sheet name="со скидкой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<sst xmlns="http://schemas.openxmlformats.org/spreadsheetml/2006/main" count="1034" uniqueCount="214">
  <si>
    <t>Сотрудничество на взаимно выгодных условиях</t>
  </si>
  <si>
    <t>Предоставляются скидки</t>
  </si>
  <si>
    <t>Возможен расчет продукцией предложенной Вашей компанией</t>
  </si>
  <si>
    <t>Предприятие-импортер предлагает вам следующий ассортимент продукции:</t>
  </si>
  <si>
    <t>Наименование товара</t>
  </si>
  <si>
    <t>К/у ГГР,
сертификат качества,
срок действия</t>
  </si>
  <si>
    <t>КОНСЕРВАЦИЯ</t>
  </si>
  <si>
    <t>РФ</t>
  </si>
  <si>
    <t>кг.</t>
  </si>
  <si>
    <t>Страна производитель</t>
  </si>
  <si>
    <t>Ед. изм.</t>
  </si>
  <si>
    <t>Цена без НДС,
руб.</t>
  </si>
  <si>
    <t>Ставка НДС, %</t>
  </si>
  <si>
    <t>Наценка, %</t>
  </si>
  <si>
    <t>Цена с НДС, руб.</t>
  </si>
  <si>
    <t>ПИВО И СЛАБО АЛКОГОЛЬНЫЕ НАПИТКИ</t>
  </si>
  <si>
    <t>РЫБА СВЕЖЕМОРОЖЕННАЯ</t>
  </si>
  <si>
    <t>СУХОФРУКТЫ</t>
  </si>
  <si>
    <t>Аргентина</t>
  </si>
  <si>
    <t>Китай</t>
  </si>
  <si>
    <t>Иран</t>
  </si>
  <si>
    <t>Турция</t>
  </si>
  <si>
    <t>Испания</t>
  </si>
  <si>
    <t>ОВОЩНАЯ КОНСЕРВАЦИЯ</t>
  </si>
  <si>
    <t>РБ</t>
  </si>
  <si>
    <t>ШПИК</t>
  </si>
  <si>
    <t>Шпик боковой</t>
  </si>
  <si>
    <t>Почки свиные, с/м</t>
  </si>
  <si>
    <t>Печень свиная, с/м</t>
  </si>
  <si>
    <t>ПОСУДА ОДНОРАЗОВАЯ</t>
  </si>
  <si>
    <t>Вилка 160 мм.</t>
  </si>
  <si>
    <t>шт.</t>
  </si>
  <si>
    <t>Сертификат соответствия №РОСС RU.АЯ74.В32491</t>
  </si>
  <si>
    <t>пач.</t>
  </si>
  <si>
    <t>КРУПЫ</t>
  </si>
  <si>
    <t>БАКАЛЕЯ</t>
  </si>
  <si>
    <t>ISO 9001, ISO 14001, OHSAS 18001</t>
  </si>
  <si>
    <t>СУБПРОДУКТЫ</t>
  </si>
  <si>
    <t>РАСХОДНЫЕ МАТЕРИАЛЫ</t>
  </si>
  <si>
    <t>Ролик для факса 210*20*12* 1/56</t>
  </si>
  <si>
    <t>Сертификат качества №0076016 от 21.03.2011г.</t>
  </si>
  <si>
    <t>МУКА</t>
  </si>
  <si>
    <t>МАКАРОННЫЕ ИЗДЕЛИЯ</t>
  </si>
  <si>
    <t>КОНДИТЕРСКИЕ ИЗДЕЛИЯ</t>
  </si>
  <si>
    <t>Частное предприятие
"ЮТЭК-Бел"</t>
  </si>
  <si>
    <t>МЯСНАЯ КОНСЕРВАЦИЯ</t>
  </si>
  <si>
    <t>ожидается</t>
  </si>
  <si>
    <t>ПРИПРАВЫ</t>
  </si>
  <si>
    <t>Пивоварня ЭФЕС</t>
  </si>
  <si>
    <t>Двинский бровар</t>
  </si>
  <si>
    <t>ОАО "Криница"</t>
  </si>
  <si>
    <t>РАСТИТЕЛЬНОЕ МАСЛО</t>
  </si>
  <si>
    <t>Приправа Смесь перцев,
40*15гр.</t>
  </si>
  <si>
    <t>Приправа для мяса, 40*15гр.</t>
  </si>
  <si>
    <t>Приправа для плова, 40*15гр.</t>
  </si>
  <si>
    <t>Приправа для свинины Экстра, 40*15гр.</t>
  </si>
  <si>
    <t>Приправа для шашлыка, 40*15гр.</t>
  </si>
  <si>
    <t>211440, Республика Беларусь, Витебская область, .Новополоцк, переулок Рижский, 5
Тел./Факс: 8 (0214) 51 10 00, 53 35 92.</t>
  </si>
  <si>
    <t>ФРУКТЫ</t>
  </si>
  <si>
    <t>ЮАР</t>
  </si>
  <si>
    <t>Чили</t>
  </si>
  <si>
    <t>Арахис дробленый, жареный</t>
  </si>
  <si>
    <t>Фундук неочищенный</t>
  </si>
  <si>
    <t>Грузия</t>
  </si>
  <si>
    <t>Фисташки МО. Жареные и
соленые</t>
  </si>
  <si>
    <t>Миндаль cal 30/32</t>
  </si>
  <si>
    <t>США</t>
  </si>
  <si>
    <t>Семена подсолнечника,
очищенные</t>
  </si>
  <si>
    <t>Финики без косточки</t>
  </si>
  <si>
    <t>Изюм Джамбо, черный</t>
  </si>
  <si>
    <t>Курага Industrial</t>
  </si>
  <si>
    <t>Чернослив А</t>
  </si>
  <si>
    <t>Финляндия</t>
  </si>
  <si>
    <t>ISO 9001, ISO 14001, OHSAS 18006</t>
  </si>
  <si>
    <t>Мука пшеничная высший сорт М54-28, 1/50</t>
  </si>
  <si>
    <t>Мука пшеничная высший сорт М54-28, 1/20</t>
  </si>
  <si>
    <t>Мука пшеничная высший сорт М54-28, 1/10</t>
  </si>
  <si>
    <t>Мука пшеничная высший сорт М54-25, 1/50</t>
  </si>
  <si>
    <t>Фасованная М54-28, 1/5</t>
  </si>
  <si>
    <t>Фасованная М54-28, 1/2,5</t>
  </si>
  <si>
    <t>Фасованная М54-28, 1/2</t>
  </si>
  <si>
    <t>Фасованная М54-28, 1/1</t>
  </si>
  <si>
    <t>Эквадор</t>
  </si>
  <si>
    <t>Польша</t>
  </si>
  <si>
    <t>Узбекистан</t>
  </si>
  <si>
    <t>под заявку</t>
  </si>
  <si>
    <t>ОВОЩИ</t>
  </si>
  <si>
    <t>Картофель свежий.</t>
  </si>
  <si>
    <t>Бумага Ballet Universal А4 1/5</t>
  </si>
  <si>
    <t>Крупа ячневая Агрокультура, 600 гр. 1/12</t>
  </si>
  <si>
    <t>Крупа манная Националь марка М в/с, 800 гр. 1/12</t>
  </si>
  <si>
    <t>Крупа пшено Агрокультура шлифованное, 800 гр. 1/12</t>
  </si>
  <si>
    <t>Салака с/м 12-15. 1/22</t>
  </si>
  <si>
    <t>Сельдь с/м атл. н/р 300+. 1/30</t>
  </si>
  <si>
    <t>Мойва с/м. 1/20</t>
  </si>
  <si>
    <t>Изюм</t>
  </si>
  <si>
    <t>Печенье Авангард кофе с молоком вес. 1/5,7 кг</t>
  </si>
  <si>
    <t>Печенье Авангард ванильно-сливочное вес. 1/6,7 кг.</t>
  </si>
  <si>
    <t>Печенье Авангард сахарное вес. 1/7,2 кг.</t>
  </si>
  <si>
    <t>Марокко</t>
  </si>
  <si>
    <t>Ананас. Калибр 6/7</t>
  </si>
  <si>
    <t>Коста-Рика</t>
  </si>
  <si>
    <t>Гранат.</t>
  </si>
  <si>
    <t>Египет</t>
  </si>
  <si>
    <t>Мандарины.</t>
  </si>
  <si>
    <t>Бананы.</t>
  </si>
  <si>
    <t>Перец красный.</t>
  </si>
  <si>
    <t>Чеснок свежий.</t>
  </si>
  <si>
    <t>Весь ассортимент под заявку</t>
  </si>
  <si>
    <t>Путассу с/м 21+</t>
  </si>
  <si>
    <t>Огурцы свежие.</t>
  </si>
  <si>
    <t>Томаты.</t>
  </si>
  <si>
    <t>Арахис неочищенный, жареный.</t>
  </si>
  <si>
    <t>Изюм Султан</t>
  </si>
  <si>
    <t>Грецкий орех неочищен 1/20</t>
  </si>
  <si>
    <t>Украина</t>
  </si>
  <si>
    <t>Грецкий орех в скорлупе</t>
  </si>
  <si>
    <t>Горбуша ПГС</t>
  </si>
  <si>
    <t>Путассу н/р</t>
  </si>
  <si>
    <t>Скумбрия с/г 300-600</t>
  </si>
  <si>
    <t>Минтай б/г 25+</t>
  </si>
  <si>
    <t>Салака 12-15</t>
  </si>
  <si>
    <t>Сельдь 300+ АТФ</t>
  </si>
  <si>
    <t>Мука пшеничная М 54/28, в/с</t>
  </si>
  <si>
    <t>Декларация от
02.03.2011г.</t>
  </si>
  <si>
    <t>к/у  от 28.10.2011г.</t>
  </si>
  <si>
    <t>Вет.серт.от №13 от 11.11.2011г.</t>
  </si>
  <si>
    <t>к/у 21 от14.10.2011г.</t>
  </si>
  <si>
    <t>к/у 15.10.2011г.</t>
  </si>
  <si>
    <t>к/у  б/н от 16.11.2011 г.</t>
  </si>
  <si>
    <t>с/к 37307 от17.06.2011г</t>
  </si>
  <si>
    <t>к/у  0003658 от 08.12.2011г.</t>
  </si>
  <si>
    <t>к/у б/н от 21.09.2011 г.</t>
  </si>
  <si>
    <t>Кач. удост. №169 от 03.10.2011г.</t>
  </si>
  <si>
    <t>Кач. удост. №б/н от 05.04.2011г.</t>
  </si>
  <si>
    <t>Кач. удост. №1 от 24.07.2011г.</t>
  </si>
  <si>
    <t>Лук свежий.</t>
  </si>
  <si>
    <t>НЕПРОДОВОЛЬСТВЕННЫЕ ТОВАРЫ</t>
  </si>
  <si>
    <t>Апельсин</t>
  </si>
  <si>
    <t>Помело</t>
  </si>
  <si>
    <t xml:space="preserve">Яблоки Рубин </t>
  </si>
  <si>
    <t>Килька с/м 1/22</t>
  </si>
  <si>
    <t xml:space="preserve">Треска с/м потр б/г 1/30 </t>
  </si>
  <si>
    <t xml:space="preserve">Чернослив 80/90 </t>
  </si>
  <si>
    <t xml:space="preserve">Арахис бланшированный нежарен 1/25 </t>
  </si>
  <si>
    <t>Арахис Бланшированный 50/60</t>
  </si>
  <si>
    <t xml:space="preserve">Нож 15 см </t>
  </si>
  <si>
    <t>Файл вкладыш с перф 210*2973 РФ</t>
  </si>
  <si>
    <t xml:space="preserve">Декларация от
</t>
  </si>
  <si>
    <t>Лимон</t>
  </si>
  <si>
    <t>Скидка , %</t>
  </si>
  <si>
    <t>МЯСО, ПТИЦА, РАЗДЕЛКА</t>
  </si>
  <si>
    <t>Тушка цыпленка-бройлера потрошеная  1-го сорта, потр. тр.тара</t>
  </si>
  <si>
    <t>Филе ц/бр. потр.тр.тара</t>
  </si>
  <si>
    <t>Бедро ц/бр. потр.тр.тара</t>
  </si>
  <si>
    <t>Грудка ц/бр. потр.тр.тара</t>
  </si>
  <si>
    <t>Окорочка ц/бр. потр.тр.тара</t>
  </si>
  <si>
    <t>Голень ц/бр. потр.тр.тара</t>
  </si>
  <si>
    <t>Крыло ц/бр потр.тр.тара</t>
  </si>
  <si>
    <t xml:space="preserve"> ОАО «Витебская бройлерная птицефабрика» </t>
  </si>
  <si>
    <t xml:space="preserve"> Птицефабрика Дружба</t>
  </si>
  <si>
    <t>Бедро цып/бройл фас подлож Птицефабрика Дружба</t>
  </si>
  <si>
    <t>Крыло цып/бройл фас подлож Птицефабрика Дружба</t>
  </si>
  <si>
    <t>Задняя четвертина цып/бройл подлож Птицефабрика Дружба</t>
  </si>
  <si>
    <t>Филе цып/бройл фас подлож Птицефабрика Дружба</t>
  </si>
  <si>
    <t>Тушка цыпленка бройлера потр 1с в п/пак Птицефабрика Дружба</t>
  </si>
  <si>
    <t>Израиль</t>
  </si>
  <si>
    <t>Германия</t>
  </si>
  <si>
    <t>Томаты</t>
  </si>
  <si>
    <t>Гранат</t>
  </si>
  <si>
    <t>Перец красный</t>
  </si>
  <si>
    <t>Груша Лукас</t>
  </si>
  <si>
    <t>Окорочок цып/бройл фас подлож Птицефабрика Дружба</t>
  </si>
  <si>
    <t>Грудка цып/бройл подлож Птицефабрика Дружба</t>
  </si>
  <si>
    <t>Спинка цып/бройл подлож Птицефабрика Дружба</t>
  </si>
  <si>
    <t>Цена производителя/импортера без НДС,
руб.</t>
  </si>
  <si>
    <t>Апельсин Валенсия</t>
  </si>
  <si>
    <t>Яблоко Глостер 70+</t>
  </si>
  <si>
    <t>Яблоко Гольден 70+</t>
  </si>
  <si>
    <t>Грейпфрут красный</t>
  </si>
  <si>
    <t>Пакистан</t>
  </si>
  <si>
    <t xml:space="preserve">Сельдь 300+ </t>
  </si>
  <si>
    <t>Шпик хребтовой</t>
  </si>
  <si>
    <t>Масло Дары Кубани подсолнечное раф.дез. 5л 1/3 РФ</t>
  </si>
  <si>
    <t>Масло Благо подсолнечное раф.дез. 1л 1/15 РФ</t>
  </si>
  <si>
    <t>Сердце свиное, с/м</t>
  </si>
  <si>
    <t>Язык свиное, с/м</t>
  </si>
  <si>
    <t xml:space="preserve">Печенье Милейка классическое глаз 1/5,7кг РФ   </t>
  </si>
  <si>
    <t xml:space="preserve">Печенье Авангард Ириска глазир 1/3,3кг РФ       </t>
  </si>
  <si>
    <t xml:space="preserve">Печенье Авангард твор глаз 1/5,6кг РФ        </t>
  </si>
  <si>
    <t xml:space="preserve">Печенье Авангард вкусное 1/4,5кг РФ  </t>
  </si>
  <si>
    <t>Печенье Авангард топленое молоко 1/6,0кг РФ</t>
  </si>
  <si>
    <t xml:space="preserve">Печенье Бумука сахарное 1/6,5кг РФ </t>
  </si>
  <si>
    <t xml:space="preserve">Печенье Бумука с аром земляники сахарное 1/6.5 РФ  </t>
  </si>
  <si>
    <t xml:space="preserve">Печенье Бумука кофе с молоком 1/6,5кг РФ  </t>
  </si>
  <si>
    <t xml:space="preserve">Печенье Добрая сказка с аром кофе с молоком 1/5,3кг РФ  </t>
  </si>
  <si>
    <t xml:space="preserve">Печенье Добрая сказка вареная сгущенка 5.3кг РФ   </t>
  </si>
  <si>
    <t xml:space="preserve">Печенье Авангард сливки сгущеные 1/7,1кг РФ    </t>
  </si>
  <si>
    <t xml:space="preserve">Печенье Авангард-сердечки аромат сгущеного молоко 1/4,5 РФ  </t>
  </si>
  <si>
    <t xml:space="preserve">Печенье Аванг-звезд.глазированное 1/3,6кг РФ  </t>
  </si>
  <si>
    <t>Печенье Авангард-сердечки топленое молоко 1/4,5кг РФ</t>
  </si>
  <si>
    <t>КОФЕ, КАКАКО</t>
  </si>
  <si>
    <t>Кофе "Great BEAN RICH" 50г,кристал,ст/б</t>
  </si>
  <si>
    <t>Кофе "Great BEAN GOLD" 100г,кристал,ст/б</t>
  </si>
  <si>
    <t>Кофе "Great BEAN RICH" 95г,кристал,пакет</t>
  </si>
  <si>
    <t>Кофе "Great BEAN EXCLUSIVE" 190г,кристал,пакет</t>
  </si>
  <si>
    <t>Кофе "Great BEAN GRAND" 100г,кристал,ст/б</t>
  </si>
  <si>
    <t>Кофе "PELE" 100г,порошок,ж/б</t>
  </si>
  <si>
    <t>Кофе "Great BEAN BLACK" 50г,кристал,ст/б</t>
  </si>
  <si>
    <t>Кофе "Great BEAN GRAND" 190г,кристал,пакет</t>
  </si>
  <si>
    <t>Какао "Арлекино" 375г гранулы,пл/б</t>
  </si>
  <si>
    <t>Какао "DoReMix" 200г гранулы,ZIP-пакет</t>
  </si>
  <si>
    <t>Какао "Лантэль" Премиум,порош,пачка 100грх30 порошок,пачка</t>
  </si>
  <si>
    <t>Какао "Лантэль" ГОСТ,порош,пакет 100грх35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</si>
</sst>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_р_."/>
    <numFmt numFmtId="180" formatCode="#,##0.00_р_."/>
  </numFmts>
  <fonts count="1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22"/>
      <name val="Times New Roman"/>
      <family val="1"/>
    </font>
    <font>
      <i/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73" fontId="1" fillId="0" borderId="7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73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73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3" fontId="1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9" fontId="1" fillId="2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\Common\Polosa\&#1055;&#1088;&#1086;&#1074;&#1077;&#1088;&#1082;&#1072;%20&#1094;&#1077;&#1085;\&#1056;&#1040;&#1057;&#1063;&#1045;&#1058;&#1067;%20&#1048;&#1052;&#1055;&#1054;&#1056;&#1058;\&#1093;&#1072;&#1083;&#1074;&#1072;,&#1089;&#1087;&#1077;&#1094;&#1080;&#1080;\23.12.11&#1075;%20&#1056;&#1091;&#1083;&#1077;&#1090;&#1099;%20&#1070;&#1058;&#1069;&#1050;-&#1041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\Common\Polosa\&#1055;&#1088;&#1086;&#1074;&#1077;&#1088;&#1082;&#1072;%20&#1094;&#1077;&#1085;\&#1056;&#1040;&#1057;&#1063;&#1045;&#1058;&#1067;%20&#1048;&#1052;&#1055;&#1054;&#1056;&#1058;\&#1093;&#1072;&#1083;&#1074;&#1072;,&#1089;&#1087;&#1077;&#1094;&#1080;&#1080;\23.12.11&#1075;%20&#1056;&#1091;&#1083;&#1077;&#1090;&#1099;%20&#1056;&#1086;&#1103;&#1083;%20%20&#1070;&#1058;&#1069;&#1050;-&#1041;&#1077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\Common\Polosa\&#1055;&#1088;&#1086;&#1074;&#1077;&#1088;&#1082;&#1072;%20&#1094;&#1077;&#1085;\&#1056;&#1040;&#1057;&#1063;&#1045;&#1058;&#1067;%20&#1048;&#1052;&#1055;&#1054;&#1056;&#1058;\26.12.11&#1075;%20&#1047;&#1072;&#1078;&#1080;&#1075;,&#1087;&#1088;&#1077;&#1079;&#1080;&#1082;&#1080;%20%20&#1070;&#1058;&#1069;&#1050;-&#1041;&#1077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\Common\Polosa\&#1055;&#1088;&#1086;&#1074;&#1077;&#1088;&#1082;&#1072;%20&#1094;&#1077;&#1085;\&#1056;&#1040;&#1057;&#1063;&#1045;&#1058;&#1067;%20&#1048;&#1052;&#1055;&#1054;&#1056;&#1058;\&#1060;&#1056;&#1059;&#1050;&#1058;&#1067;\23.12.11&#1075;%20&#1060;&#1088;&#1091;&#1082;&#1090;&#1099;%20&#1070;&#1058;&#1069;&#1050;-&#1041;&#1077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\Common\Polosa\&#1055;&#1088;&#1086;&#1074;&#1077;&#1088;&#1082;&#1072;%20&#1094;&#1077;&#1085;\&#1056;&#1040;&#1057;&#1063;&#1045;&#1058;&#1067;%20&#1048;&#1052;&#1055;&#1054;&#1056;&#1058;\&#1056;&#1067;&#1041;&#1040;\24.12.11&#1075;%20&#1056;&#1099;&#1073;&#1072;%20&#1058;&#1077;&#1084;&#1087;%20&#1085;&#1072;%20&#1070;&#1090;&#1101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\Common\Polosa\&#1055;&#1088;&#1086;&#1074;&#1077;&#1088;&#1082;&#1072;%20&#1094;&#1077;&#1085;\&#1056;&#1040;&#1057;&#1063;&#1045;&#1058;&#1067;%20&#1048;&#1052;&#1055;&#1054;&#1056;&#1058;\&#1056;&#1067;&#1041;&#1040;\16.12.11&#1075;%20&#1056;&#1099;&#1073;&#1072;%20&#1042;&#1077;&#1082;&#1090;&#1086;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\Common\Polosa\&#1055;&#1088;&#1086;&#1074;&#1077;&#1088;&#1082;&#1072;%20&#1094;&#1077;&#1085;\&#1056;&#1040;&#1057;&#1063;&#1045;&#1058;&#1067;%20&#1048;&#1052;&#1055;&#1054;&#1056;&#1058;\&#1060;&#1056;&#1059;&#1050;&#1058;&#1067;\30.01.12&#1075;%20&#1060;&#1088;&#1091;&#1082;&#1090;&#1099;%20&#1070;&#1058;&#1069;&#1050;-&#1041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"/>
      <sheetName val="на розн"/>
      <sheetName val="пр"/>
    </sheetNames>
    <sheetDataSet>
      <sheetData sheetId="2">
        <row r="9">
          <cell r="B9" t="str">
            <v>Рулет Русский бисквит 175г Амаретто (10шт)</v>
          </cell>
        </row>
        <row r="10">
          <cell r="B10" t="str">
            <v>Рулет 175г Русский бисквит  Вареная сгущенка (10шт)</v>
          </cell>
        </row>
        <row r="11">
          <cell r="B11" t="str">
            <v>Рулет Русский бисквит 175г Клубника со сливками (10шт)</v>
          </cell>
        </row>
        <row r="12">
          <cell r="B12" t="str">
            <v>Рулет Русский бисквит 175г Лесная ягода (10шт)</v>
          </cell>
        </row>
        <row r="13">
          <cell r="B13" t="str">
            <v>Рулет Русский бисквит 175г Абрикосовый (10шт)</v>
          </cell>
        </row>
        <row r="14">
          <cell r="B14" t="str">
            <v>Рулет Русский бисквит 175г Тигровый (10шт)</v>
          </cell>
        </row>
        <row r="15">
          <cell r="B15" t="str">
            <v>Рулет Русский бисквит 175г Шоколадный (10шт)</v>
          </cell>
        </row>
        <row r="16">
          <cell r="B16" t="str">
            <v>Мини-рулеты Русский бисквит 175г Абрикос (15шт)</v>
          </cell>
        </row>
        <row r="17">
          <cell r="B17" t="str">
            <v>Мини-рулеты Русский бисквит 175г Вареная сгущенка (15шт)</v>
          </cell>
        </row>
        <row r="18">
          <cell r="B18" t="str">
            <v>Мини-рулеты Русский бисквит 175г Крем-брюле (15шт)</v>
          </cell>
        </row>
        <row r="19">
          <cell r="B19" t="str">
            <v>Мини-рулеты Русский бисквит 175г Малина со сливками (15шт)</v>
          </cell>
        </row>
        <row r="20">
          <cell r="B20" t="str">
            <v>Мини-рулеты Русский бисквит 175г Шоколад-орех (15шт)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"/>
      <sheetName val="пр"/>
    </sheetNames>
    <sheetDataSet>
      <sheetData sheetId="1">
        <row r="9">
          <cell r="B9" t="str">
            <v>Рулет Royal Cake бисквитный Абрикос 200г</v>
          </cell>
        </row>
        <row r="10">
          <cell r="B10" t="str">
            <v>Рулет Royal Cake бисквитный Вареная сгущенка 200г</v>
          </cell>
        </row>
        <row r="11">
          <cell r="B11" t="str">
            <v>Рулет Royal Cake бисквитный Вишня 200г</v>
          </cell>
        </row>
        <row r="12">
          <cell r="B12" t="str">
            <v>Рулет Royal Cake бисквитный Клубника</v>
          </cell>
        </row>
        <row r="13">
          <cell r="B13" t="str">
            <v>Рулет Royal Cake бисквитный Лесная ягода 200г</v>
          </cell>
        </row>
        <row r="14">
          <cell r="B14" t="str">
            <v>Рулет Royal Cake бисквитный Шоколад 200г</v>
          </cell>
        </row>
        <row r="15">
          <cell r="B15" t="str">
            <v>Рулет Сладкая Пятерочка мини Абрикос 140г</v>
          </cell>
        </row>
        <row r="16">
          <cell r="B16" t="str">
            <v>Рулет Сладкая Пятерочка мини Вареная сгущенка 140г</v>
          </cell>
        </row>
        <row r="17">
          <cell r="B17" t="str">
            <v>Рулет Сладкая Пятерочка мини Клубника 140г</v>
          </cell>
        </row>
        <row r="18">
          <cell r="B18" t="str">
            <v>Рулет Сладкая Пятерочка мини Шоколад 140г</v>
          </cell>
        </row>
        <row r="19">
          <cell r="B19" t="str">
            <v>Коржи Венские бисквитные ванильные 400г</v>
          </cell>
        </row>
        <row r="20">
          <cell r="B20" t="str">
            <v>Коржи Венские бисквитные шоколадные 400г</v>
          </cell>
        </row>
        <row r="21">
          <cell r="B21" t="str">
            <v>Пирожное Tomy бисквитное 4шт клубничный джем 140г</v>
          </cell>
        </row>
        <row r="22">
          <cell r="B22" t="str">
            <v>Пирожное Tomy бисквитное 4шт какао/крем 140г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"/>
      <sheetName val="пр"/>
    </sheetNames>
    <sheetDataSet>
      <sheetData sheetId="1">
        <row r="9">
          <cell r="B9" t="str">
            <v>Презервативы Неваляшка №3 Китай</v>
          </cell>
          <cell r="E9">
            <v>1270</v>
          </cell>
        </row>
        <row r="10">
          <cell r="B10" t="str">
            <v>Презервативы Страсть №3 Китай</v>
          </cell>
          <cell r="E10">
            <v>2490</v>
          </cell>
        </row>
        <row r="11">
          <cell r="B11" t="str">
            <v>Зажигалка Бриг кремневая прозрачная Китай</v>
          </cell>
          <cell r="E11">
            <v>1095</v>
          </cell>
        </row>
        <row r="12">
          <cell r="B12" t="str">
            <v>Зажигалка Бриг пьезо Китай</v>
          </cell>
          <cell r="E12">
            <v>2470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"/>
      <sheetName val="пр"/>
    </sheetNames>
    <sheetDataSet>
      <sheetData sheetId="1">
        <row r="10">
          <cell r="E10">
            <v>23615</v>
          </cell>
        </row>
        <row r="18">
          <cell r="E18">
            <v>14790</v>
          </cell>
        </row>
        <row r="24">
          <cell r="E24">
            <v>21351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"/>
      <sheetName val="пр"/>
    </sheetNames>
    <sheetDataSet>
      <sheetData sheetId="1">
        <row r="9">
          <cell r="B9" t="str">
            <v>Сайка с/м н/р 1/33 РФ</v>
          </cell>
          <cell r="E9">
            <v>6340</v>
          </cell>
        </row>
        <row r="12">
          <cell r="E12">
            <v>10800</v>
          </cell>
        </row>
        <row r="13">
          <cell r="E13">
            <v>10900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сч"/>
      <sheetName val="пр"/>
    </sheetNames>
    <sheetDataSet>
      <sheetData sheetId="1">
        <row r="10">
          <cell r="E10">
            <v>11900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"/>
      <sheetName val="пр"/>
    </sheetNames>
    <sheetDataSet>
      <sheetData sheetId="0">
        <row r="64">
          <cell r="D64">
            <v>9525</v>
          </cell>
          <cell r="E64">
            <v>20672</v>
          </cell>
          <cell r="F64">
            <v>12437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96">
      <selection activeCell="N191" sqref="N191"/>
    </sheetView>
  </sheetViews>
  <sheetFormatPr defaultColWidth="9.00390625" defaultRowHeight="12.75"/>
  <cols>
    <col min="1" max="1" width="15.75390625" style="0" customWidth="1"/>
    <col min="2" max="2" width="10.875" style="0" customWidth="1"/>
    <col min="3" max="3" width="8.625" style="0" customWidth="1"/>
    <col min="4" max="4" width="4.75390625" style="0" customWidth="1"/>
    <col min="5" max="5" width="13.00390625" style="0" customWidth="1"/>
    <col min="6" max="6" width="8.00390625" style="0" customWidth="1"/>
    <col min="7" max="7" width="6.25390625" style="0" customWidth="1"/>
    <col min="8" max="8" width="8.375" style="0" customWidth="1"/>
    <col min="9" max="9" width="7.625" style="0" customWidth="1"/>
    <col min="10" max="10" width="3.875" style="0" customWidth="1"/>
    <col min="11" max="11" width="8.375" style="0" hidden="1" customWidth="1"/>
  </cols>
  <sheetData>
    <row r="1" spans="1:11" ht="12.75" customHeight="1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28"/>
    </row>
    <row r="2" spans="1:11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28"/>
    </row>
    <row r="3" spans="1:11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28"/>
    </row>
    <row r="4" spans="1:11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28"/>
    </row>
    <row r="5" spans="1:11" ht="12.75" customHeight="1">
      <c r="A5" s="86" t="s">
        <v>57</v>
      </c>
      <c r="B5" s="86"/>
      <c r="C5" s="86"/>
      <c r="D5" s="86"/>
      <c r="E5" s="86"/>
      <c r="F5" s="86"/>
      <c r="G5" s="86"/>
      <c r="H5" s="86"/>
      <c r="I5" s="86"/>
      <c r="J5" s="86"/>
      <c r="K5" s="24"/>
    </row>
    <row r="6" spans="1:11" ht="12.7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24"/>
    </row>
    <row r="7" spans="1:11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 customHeight="1">
      <c r="A8" s="10"/>
      <c r="B8" s="10"/>
      <c r="C8" s="10"/>
      <c r="D8" s="9"/>
      <c r="E8" s="9"/>
      <c r="F8" s="9"/>
      <c r="G8" s="9"/>
      <c r="H8" s="9"/>
      <c r="I8" s="9"/>
      <c r="J8" s="9"/>
      <c r="K8" s="12"/>
    </row>
    <row r="9" spans="1:11" ht="12.75" customHeight="1">
      <c r="A9" s="87" t="s">
        <v>0</v>
      </c>
      <c r="B9" s="87"/>
      <c r="C9" s="87"/>
      <c r="D9" s="87"/>
      <c r="E9" s="87"/>
      <c r="F9" s="87"/>
      <c r="G9" s="87"/>
      <c r="H9" s="87"/>
      <c r="I9" s="87"/>
      <c r="J9" s="87"/>
      <c r="K9" s="9"/>
    </row>
    <row r="10" spans="1:11" ht="12.75" customHeight="1">
      <c r="A10" s="88" t="s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12"/>
    </row>
    <row r="11" spans="1:11" ht="12.75" customHeight="1">
      <c r="A11" s="88" t="s">
        <v>2</v>
      </c>
      <c r="B11" s="88"/>
      <c r="C11" s="88"/>
      <c r="D11" s="88"/>
      <c r="E11" s="88"/>
      <c r="F11" s="88"/>
      <c r="G11" s="88"/>
      <c r="H11" s="88"/>
      <c r="I11" s="88"/>
      <c r="J11" s="88"/>
      <c r="K11" s="2"/>
    </row>
    <row r="12" spans="1:11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5"/>
    </row>
    <row r="13" spans="1:11" ht="12.75" customHeight="1">
      <c r="A13" s="22"/>
      <c r="B13" s="22"/>
      <c r="C13" s="22"/>
      <c r="D13" s="22"/>
      <c r="E13" s="22"/>
      <c r="F13" s="22"/>
      <c r="G13" s="22"/>
      <c r="H13" s="89"/>
      <c r="I13" s="89"/>
      <c r="J13" s="89"/>
      <c r="K13" s="2"/>
    </row>
    <row r="14" spans="1:1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 customHeight="1" thickBot="1">
      <c r="A15" s="90" t="s">
        <v>3</v>
      </c>
      <c r="B15" s="90"/>
      <c r="C15" s="90"/>
      <c r="D15" s="90"/>
      <c r="E15" s="90"/>
      <c r="F15" s="90"/>
      <c r="G15" s="90"/>
      <c r="H15" s="90"/>
      <c r="I15" s="90"/>
      <c r="J15" s="90"/>
      <c r="K15" s="2"/>
    </row>
    <row r="16" spans="1:11" ht="12.75" customHeight="1" thickBot="1">
      <c r="A16" s="91" t="s">
        <v>4</v>
      </c>
      <c r="B16" s="91"/>
      <c r="C16" s="3" t="s">
        <v>9</v>
      </c>
      <c r="D16" s="3" t="s">
        <v>10</v>
      </c>
      <c r="E16" s="3" t="s">
        <v>175</v>
      </c>
      <c r="F16" s="3" t="s">
        <v>12</v>
      </c>
      <c r="G16" s="3" t="s">
        <v>13</v>
      </c>
      <c r="H16" s="3" t="s">
        <v>14</v>
      </c>
      <c r="I16" s="91" t="s">
        <v>5</v>
      </c>
      <c r="J16" s="92"/>
      <c r="K16" s="9"/>
    </row>
    <row r="17" spans="1:11" ht="12.75" customHeight="1" thickBot="1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4"/>
      <c r="K17" s="9"/>
    </row>
    <row r="18" spans="1:11" ht="17.25" customHeight="1">
      <c r="A18" s="54" t="s">
        <v>100</v>
      </c>
      <c r="B18" s="54"/>
      <c r="C18" s="4" t="s">
        <v>101</v>
      </c>
      <c r="D18" s="4" t="s">
        <v>8</v>
      </c>
      <c r="E18" s="6">
        <f>'[4]пр'!$E$18</f>
        <v>14790</v>
      </c>
      <c r="F18" s="5">
        <v>0.2</v>
      </c>
      <c r="G18" s="4">
        <v>0</v>
      </c>
      <c r="H18" s="6">
        <f>E18*1.2</f>
        <v>17748</v>
      </c>
      <c r="I18" s="51" t="s">
        <v>124</v>
      </c>
      <c r="J18" s="51"/>
      <c r="K18" s="26"/>
    </row>
    <row r="19" spans="1:11" ht="27.75" customHeight="1">
      <c r="A19" s="54" t="s">
        <v>102</v>
      </c>
      <c r="B19" s="54"/>
      <c r="C19" s="4" t="s">
        <v>103</v>
      </c>
      <c r="D19" s="4" t="s">
        <v>8</v>
      </c>
      <c r="E19" s="6">
        <f>H19/(1+F19)/1</f>
        <v>19060</v>
      </c>
      <c r="F19" s="5">
        <v>0.2</v>
      </c>
      <c r="G19" s="4">
        <v>0</v>
      </c>
      <c r="H19" s="6">
        <f aca="true" t="shared" si="0" ref="H19:H30">E19*1.2</f>
        <v>17748</v>
      </c>
      <c r="I19" s="51" t="s">
        <v>124</v>
      </c>
      <c r="J19" s="51"/>
      <c r="K19" s="22"/>
    </row>
    <row r="20" spans="1:11" ht="20.25" customHeight="1">
      <c r="A20" s="95" t="s">
        <v>176</v>
      </c>
      <c r="B20" s="95"/>
      <c r="C20" s="42" t="s">
        <v>59</v>
      </c>
      <c r="D20" s="42" t="s">
        <v>8</v>
      </c>
      <c r="E20" s="43">
        <v>8995</v>
      </c>
      <c r="F20" s="44">
        <v>0.2</v>
      </c>
      <c r="G20" s="42">
        <v>0</v>
      </c>
      <c r="H20" s="43">
        <f t="shared" si="0"/>
        <v>10794</v>
      </c>
      <c r="I20" s="96" t="s">
        <v>148</v>
      </c>
      <c r="J20" s="96"/>
      <c r="K20" s="22"/>
    </row>
    <row r="21" spans="1:11" ht="26.25" customHeight="1">
      <c r="A21" s="95" t="s">
        <v>149</v>
      </c>
      <c r="B21" s="95"/>
      <c r="C21" s="42" t="s">
        <v>21</v>
      </c>
      <c r="D21" s="42" t="s">
        <v>8</v>
      </c>
      <c r="E21" s="43">
        <v>9045</v>
      </c>
      <c r="F21" s="44">
        <v>0.2</v>
      </c>
      <c r="G21" s="42">
        <v>0</v>
      </c>
      <c r="H21" s="43">
        <f>E21*1.2</f>
        <v>10854</v>
      </c>
      <c r="I21" s="96" t="s">
        <v>148</v>
      </c>
      <c r="J21" s="96"/>
      <c r="K21" s="22"/>
    </row>
    <row r="22" spans="1:11" ht="28.5" customHeight="1">
      <c r="A22" s="95" t="s">
        <v>139</v>
      </c>
      <c r="B22" s="95"/>
      <c r="C22" s="42" t="s">
        <v>19</v>
      </c>
      <c r="D22" s="42" t="s">
        <v>8</v>
      </c>
      <c r="E22" s="43">
        <f>'[7]расч'!$F$64</f>
        <v>12437</v>
      </c>
      <c r="F22" s="44">
        <v>0.2</v>
      </c>
      <c r="G22" s="42">
        <v>0</v>
      </c>
      <c r="H22" s="43">
        <f t="shared" si="0"/>
        <v>14924.4</v>
      </c>
      <c r="I22" s="96" t="s">
        <v>148</v>
      </c>
      <c r="J22" s="96"/>
      <c r="K22" s="27"/>
    </row>
    <row r="23" spans="1:11" ht="22.5" customHeight="1">
      <c r="A23" s="95" t="s">
        <v>179</v>
      </c>
      <c r="B23" s="95"/>
      <c r="C23" s="42" t="s">
        <v>166</v>
      </c>
      <c r="D23" s="42" t="s">
        <v>8</v>
      </c>
      <c r="E23" s="43">
        <v>10710</v>
      </c>
      <c r="F23" s="44">
        <v>0.2</v>
      </c>
      <c r="G23" s="42">
        <v>0</v>
      </c>
      <c r="H23" s="43">
        <f t="shared" si="0"/>
        <v>12852</v>
      </c>
      <c r="I23" s="96" t="s">
        <v>148</v>
      </c>
      <c r="J23" s="96"/>
      <c r="K23" s="1"/>
    </row>
    <row r="24" spans="1:11" ht="27.75" customHeight="1" thickBot="1">
      <c r="A24" s="95" t="s">
        <v>177</v>
      </c>
      <c r="B24" s="95"/>
      <c r="C24" s="42" t="s">
        <v>83</v>
      </c>
      <c r="D24" s="42" t="s">
        <v>8</v>
      </c>
      <c r="E24" s="43">
        <v>8573</v>
      </c>
      <c r="F24" s="44">
        <v>0.2</v>
      </c>
      <c r="G24" s="42">
        <v>0</v>
      </c>
      <c r="H24" s="43">
        <f t="shared" si="0"/>
        <v>10287.6</v>
      </c>
      <c r="I24" s="96" t="s">
        <v>148</v>
      </c>
      <c r="J24" s="96"/>
      <c r="K24" s="29"/>
    </row>
    <row r="25" spans="1:11" ht="57.75" customHeight="1" thickBot="1">
      <c r="A25" s="95" t="s">
        <v>104</v>
      </c>
      <c r="B25" s="95"/>
      <c r="C25" s="42" t="s">
        <v>180</v>
      </c>
      <c r="D25" s="42" t="s">
        <v>8</v>
      </c>
      <c r="E25" s="43">
        <v>9641</v>
      </c>
      <c r="F25" s="44">
        <v>0.2</v>
      </c>
      <c r="G25" s="42">
        <v>0</v>
      </c>
      <c r="H25" s="43">
        <f t="shared" si="0"/>
        <v>11569.199999999999</v>
      </c>
      <c r="I25" s="96" t="s">
        <v>148</v>
      </c>
      <c r="J25" s="96"/>
      <c r="K25" s="3" t="s">
        <v>14</v>
      </c>
    </row>
    <row r="26" spans="1:11" ht="20.25" customHeight="1">
      <c r="A26" s="95" t="s">
        <v>105</v>
      </c>
      <c r="B26" s="95"/>
      <c r="C26" s="42" t="s">
        <v>82</v>
      </c>
      <c r="D26" s="42" t="s">
        <v>8</v>
      </c>
      <c r="E26" s="43">
        <f>'[7]расч'!$D$64</f>
        <v>9525</v>
      </c>
      <c r="F26" s="44">
        <v>0.2</v>
      </c>
      <c r="G26" s="42">
        <v>0</v>
      </c>
      <c r="H26" s="43">
        <f t="shared" si="0"/>
        <v>11430</v>
      </c>
      <c r="I26" s="96" t="s">
        <v>148</v>
      </c>
      <c r="J26" s="96"/>
      <c r="K26" s="30"/>
    </row>
    <row r="27" spans="1:11" ht="19.5" customHeight="1" hidden="1">
      <c r="A27" s="103" t="s">
        <v>168</v>
      </c>
      <c r="B27" s="95"/>
      <c r="C27" s="42" t="s">
        <v>99</v>
      </c>
      <c r="D27" s="42" t="s">
        <v>8</v>
      </c>
      <c r="E27" s="43">
        <v>0</v>
      </c>
      <c r="F27" s="44">
        <v>0.2</v>
      </c>
      <c r="G27" s="42">
        <v>0</v>
      </c>
      <c r="H27" s="43">
        <f>E27*1.2</f>
        <v>0</v>
      </c>
      <c r="I27" s="96" t="s">
        <v>148</v>
      </c>
      <c r="J27" s="96"/>
      <c r="K27" s="6">
        <v>19236</v>
      </c>
    </row>
    <row r="28" spans="1:11" ht="19.5" customHeight="1" hidden="1">
      <c r="A28" s="103" t="s">
        <v>169</v>
      </c>
      <c r="B28" s="95"/>
      <c r="C28" s="42" t="s">
        <v>21</v>
      </c>
      <c r="D28" s="42" t="s">
        <v>8</v>
      </c>
      <c r="E28" s="43">
        <f>'[7]расч'!$E$64</f>
        <v>20672</v>
      </c>
      <c r="F28" s="44">
        <v>0.2</v>
      </c>
      <c r="G28" s="42">
        <v>0</v>
      </c>
      <c r="H28" s="43">
        <f>E28*1.2</f>
        <v>24806.399999999998</v>
      </c>
      <c r="I28" s="96" t="s">
        <v>148</v>
      </c>
      <c r="J28" s="96"/>
      <c r="K28" s="6">
        <v>22872</v>
      </c>
    </row>
    <row r="29" spans="1:11" ht="19.5" customHeight="1">
      <c r="A29" s="103" t="s">
        <v>178</v>
      </c>
      <c r="B29" s="95"/>
      <c r="C29" s="42" t="s">
        <v>83</v>
      </c>
      <c r="D29" s="42" t="s">
        <v>8</v>
      </c>
      <c r="E29" s="43">
        <v>9671</v>
      </c>
      <c r="F29" s="44">
        <v>0.2</v>
      </c>
      <c r="G29" s="42">
        <v>0</v>
      </c>
      <c r="H29" s="43">
        <f>E29*1.2</f>
        <v>11605.199999999999</v>
      </c>
      <c r="I29" s="96" t="s">
        <v>148</v>
      </c>
      <c r="J29" s="96"/>
      <c r="K29" s="6">
        <v>12240</v>
      </c>
    </row>
    <row r="30" spans="1:11" ht="19.5" customHeight="1" thickBot="1">
      <c r="A30" s="95" t="s">
        <v>140</v>
      </c>
      <c r="B30" s="95"/>
      <c r="C30" s="42" t="s">
        <v>19</v>
      </c>
      <c r="D30" s="42" t="s">
        <v>8</v>
      </c>
      <c r="E30" s="43">
        <v>0</v>
      </c>
      <c r="F30" s="44">
        <v>0.2</v>
      </c>
      <c r="G30" s="42">
        <v>0</v>
      </c>
      <c r="H30" s="43">
        <f t="shared" si="0"/>
        <v>0</v>
      </c>
      <c r="I30" s="96"/>
      <c r="J30" s="96"/>
      <c r="K30" s="6">
        <v>12240</v>
      </c>
    </row>
    <row r="31" spans="1:11" ht="19.5" customHeight="1" thickBot="1">
      <c r="A31" s="97" t="s">
        <v>86</v>
      </c>
      <c r="B31" s="97"/>
      <c r="C31" s="97"/>
      <c r="D31" s="97"/>
      <c r="E31" s="97"/>
      <c r="F31" s="97"/>
      <c r="G31" s="97"/>
      <c r="H31" s="97"/>
      <c r="I31" s="97"/>
      <c r="J31" s="98"/>
      <c r="K31" s="6">
        <v>14244</v>
      </c>
    </row>
    <row r="32" spans="1:11" ht="19.5" customHeight="1">
      <c r="A32" s="95" t="s">
        <v>110</v>
      </c>
      <c r="B32" s="95"/>
      <c r="C32" s="42" t="s">
        <v>22</v>
      </c>
      <c r="D32" s="42" t="s">
        <v>8</v>
      </c>
      <c r="E32" s="43">
        <f>H32/(1+F32)/1</f>
        <v>24890</v>
      </c>
      <c r="F32" s="44">
        <v>0.2</v>
      </c>
      <c r="G32" s="42">
        <v>0</v>
      </c>
      <c r="H32" s="43">
        <f>K41</f>
        <v>29868</v>
      </c>
      <c r="I32" s="96" t="s">
        <v>124</v>
      </c>
      <c r="J32" s="96"/>
      <c r="K32" s="6">
        <v>14040</v>
      </c>
    </row>
    <row r="33" spans="1:11" ht="19.5" customHeight="1" hidden="1">
      <c r="A33" s="95" t="s">
        <v>111</v>
      </c>
      <c r="B33" s="95"/>
      <c r="C33" s="42" t="s">
        <v>99</v>
      </c>
      <c r="D33" s="42" t="s">
        <v>8</v>
      </c>
      <c r="E33" s="43">
        <f>'[4]пр'!$E$24</f>
        <v>21351</v>
      </c>
      <c r="F33" s="44">
        <v>0.2</v>
      </c>
      <c r="G33" s="42">
        <v>0</v>
      </c>
      <c r="H33" s="43">
        <f>E33*1.2</f>
        <v>25621.2</v>
      </c>
      <c r="I33" s="96" t="s">
        <v>124</v>
      </c>
      <c r="J33" s="96"/>
      <c r="K33" s="6">
        <v>15132</v>
      </c>
    </row>
    <row r="34" spans="1:11" ht="19.5" customHeight="1">
      <c r="A34" s="95" t="s">
        <v>106</v>
      </c>
      <c r="B34" s="95"/>
      <c r="C34" s="42" t="s">
        <v>99</v>
      </c>
      <c r="D34" s="42" t="s">
        <v>8</v>
      </c>
      <c r="E34" s="43">
        <f>'[4]пр'!$E$10</f>
        <v>23615</v>
      </c>
      <c r="F34" s="44">
        <v>0.2</v>
      </c>
      <c r="G34" s="42">
        <v>0</v>
      </c>
      <c r="H34" s="43">
        <f>E34*1.2</f>
        <v>28338</v>
      </c>
      <c r="I34" s="96" t="s">
        <v>124</v>
      </c>
      <c r="J34" s="96"/>
      <c r="K34" s="6">
        <v>12420</v>
      </c>
    </row>
    <row r="35" spans="1:11" ht="19.5" customHeight="1">
      <c r="A35" s="99" t="s">
        <v>87</v>
      </c>
      <c r="B35" s="99"/>
      <c r="C35" s="42" t="s">
        <v>24</v>
      </c>
      <c r="D35" s="42" t="s">
        <v>8</v>
      </c>
      <c r="E35" s="43">
        <f>H35/(1+F35)/1</f>
        <v>999.9</v>
      </c>
      <c r="F35" s="44">
        <v>0.1</v>
      </c>
      <c r="G35" s="42">
        <v>10</v>
      </c>
      <c r="H35" s="43">
        <f>K44</f>
        <v>1099.89</v>
      </c>
      <c r="I35" s="96" t="s">
        <v>125</v>
      </c>
      <c r="J35" s="96"/>
      <c r="K35" s="6">
        <v>8460</v>
      </c>
    </row>
    <row r="36" spans="1:11" ht="19.5" customHeight="1" hidden="1">
      <c r="A36" s="95" t="s">
        <v>107</v>
      </c>
      <c r="B36" s="95"/>
      <c r="C36" s="42" t="s">
        <v>19</v>
      </c>
      <c r="D36" s="45" t="s">
        <v>8</v>
      </c>
      <c r="E36" s="43">
        <f>12172</f>
        <v>12172</v>
      </c>
      <c r="F36" s="44">
        <v>0.2</v>
      </c>
      <c r="G36" s="42">
        <v>0</v>
      </c>
      <c r="H36" s="43">
        <f>E36*1.2</f>
        <v>14606.4</v>
      </c>
      <c r="I36" s="96" t="s">
        <v>148</v>
      </c>
      <c r="J36" s="96"/>
      <c r="K36" s="6">
        <v>8460</v>
      </c>
    </row>
    <row r="37" spans="1:11" ht="19.5" customHeight="1">
      <c r="A37" s="95" t="s">
        <v>136</v>
      </c>
      <c r="B37" s="95"/>
      <c r="C37" s="42" t="s">
        <v>24</v>
      </c>
      <c r="D37" s="42" t="s">
        <v>8</v>
      </c>
      <c r="E37" s="43">
        <f>2083.33</f>
        <v>2083.33</v>
      </c>
      <c r="F37" s="44">
        <v>0.1</v>
      </c>
      <c r="G37" s="42">
        <v>10</v>
      </c>
      <c r="H37" s="43">
        <f>E37*1.1</f>
        <v>2291.663</v>
      </c>
      <c r="I37" s="96"/>
      <c r="J37" s="96"/>
      <c r="K37" s="6">
        <v>8460</v>
      </c>
    </row>
    <row r="38" spans="1:11" ht="19.5" customHeight="1" hidden="1" thickBot="1">
      <c r="A38" s="100" t="s">
        <v>25</v>
      </c>
      <c r="B38" s="101"/>
      <c r="C38" s="101"/>
      <c r="D38" s="101"/>
      <c r="E38" s="101"/>
      <c r="F38" s="101"/>
      <c r="G38" s="101"/>
      <c r="H38" s="101"/>
      <c r="I38" s="101"/>
      <c r="J38" s="102"/>
      <c r="K38" s="6">
        <v>8460</v>
      </c>
    </row>
    <row r="39" spans="1:11" ht="19.5" customHeight="1" hidden="1" thickBot="1">
      <c r="A39" s="95" t="s">
        <v>26</v>
      </c>
      <c r="B39" s="95"/>
      <c r="C39" s="42" t="s">
        <v>83</v>
      </c>
      <c r="D39" s="42" t="s">
        <v>8</v>
      </c>
      <c r="E39" s="43">
        <v>26364</v>
      </c>
      <c r="F39" s="44">
        <v>0.1</v>
      </c>
      <c r="G39" s="42">
        <v>0</v>
      </c>
      <c r="H39" s="46">
        <f>E39*1.1</f>
        <v>29000.4</v>
      </c>
      <c r="I39" s="96"/>
      <c r="J39" s="96"/>
      <c r="K39" s="6">
        <v>11964</v>
      </c>
    </row>
    <row r="40" spans="1:11" ht="12.75" customHeight="1">
      <c r="A40" s="95" t="s">
        <v>26</v>
      </c>
      <c r="B40" s="95"/>
      <c r="C40" s="42" t="s">
        <v>83</v>
      </c>
      <c r="D40" s="42" t="s">
        <v>8</v>
      </c>
      <c r="E40" s="43">
        <v>20834</v>
      </c>
      <c r="F40" s="44">
        <v>0.2</v>
      </c>
      <c r="G40" s="42">
        <v>0</v>
      </c>
      <c r="H40" s="46">
        <f>E40*1.2</f>
        <v>25000.8</v>
      </c>
      <c r="I40" s="96"/>
      <c r="J40" s="96"/>
      <c r="K40" s="6">
        <v>0</v>
      </c>
    </row>
    <row r="41" spans="1:11" ht="19.5" customHeight="1" hidden="1">
      <c r="A41" s="95" t="s">
        <v>182</v>
      </c>
      <c r="B41" s="95"/>
      <c r="C41" s="42" t="s">
        <v>83</v>
      </c>
      <c r="D41" s="42" t="s">
        <v>8</v>
      </c>
      <c r="E41" s="43">
        <v>24167</v>
      </c>
      <c r="F41" s="44">
        <v>0.2</v>
      </c>
      <c r="G41" s="42">
        <v>0</v>
      </c>
      <c r="H41" s="46">
        <f>E41*1.2</f>
        <v>29000.399999999998</v>
      </c>
      <c r="I41" s="96"/>
      <c r="J41" s="96"/>
      <c r="K41" s="6">
        <v>29868</v>
      </c>
    </row>
    <row r="42" spans="1:11" ht="19.5" customHeight="1" hidden="1">
      <c r="A42" s="100" t="s">
        <v>37</v>
      </c>
      <c r="B42" s="101"/>
      <c r="C42" s="101"/>
      <c r="D42" s="101"/>
      <c r="E42" s="101"/>
      <c r="F42" s="101"/>
      <c r="G42" s="101"/>
      <c r="H42" s="101"/>
      <c r="I42" s="101"/>
      <c r="J42" s="102"/>
      <c r="K42" s="6">
        <v>19044</v>
      </c>
    </row>
    <row r="43" spans="1:11" ht="19.5" customHeight="1" hidden="1">
      <c r="A43" s="95" t="s">
        <v>28</v>
      </c>
      <c r="B43" s="95"/>
      <c r="C43" s="42" t="s">
        <v>83</v>
      </c>
      <c r="D43" s="42" t="s">
        <v>8</v>
      </c>
      <c r="E43" s="43">
        <v>20000</v>
      </c>
      <c r="F43" s="44">
        <v>0.1</v>
      </c>
      <c r="G43" s="42">
        <v>0</v>
      </c>
      <c r="H43" s="43">
        <f>E43*1.1</f>
        <v>22000</v>
      </c>
      <c r="I43" s="96"/>
      <c r="J43" s="96"/>
      <c r="K43" s="6">
        <v>27744</v>
      </c>
    </row>
    <row r="44" spans="1:11" ht="19.5" customHeight="1" hidden="1">
      <c r="A44" s="95" t="s">
        <v>185</v>
      </c>
      <c r="B44" s="95"/>
      <c r="C44" s="42" t="s">
        <v>83</v>
      </c>
      <c r="D44" s="42" t="s">
        <v>8</v>
      </c>
      <c r="E44" s="43">
        <v>28250</v>
      </c>
      <c r="F44" s="44">
        <v>0.2</v>
      </c>
      <c r="G44" s="42">
        <v>0</v>
      </c>
      <c r="H44" s="43">
        <f>E44*1.2</f>
        <v>33900</v>
      </c>
      <c r="I44" s="96"/>
      <c r="J44" s="96"/>
      <c r="K44" s="6">
        <v>1099.89</v>
      </c>
    </row>
    <row r="45" spans="1:11" ht="19.5" customHeight="1">
      <c r="A45" s="95" t="s">
        <v>186</v>
      </c>
      <c r="B45" s="95"/>
      <c r="C45" s="42" t="s">
        <v>83</v>
      </c>
      <c r="D45" s="42" t="s">
        <v>8</v>
      </c>
      <c r="E45" s="43">
        <v>51665</v>
      </c>
      <c r="F45" s="44">
        <v>0.2</v>
      </c>
      <c r="G45" s="42">
        <v>0</v>
      </c>
      <c r="H45" s="43">
        <f>E45*1.2</f>
        <v>61998</v>
      </c>
      <c r="I45" s="96"/>
      <c r="J45" s="96"/>
      <c r="K45" s="6">
        <v>23600</v>
      </c>
    </row>
    <row r="46" spans="1:11" ht="19.5" customHeight="1" thickBot="1">
      <c r="A46" s="95" t="s">
        <v>27</v>
      </c>
      <c r="B46" s="95"/>
      <c r="C46" s="42" t="s">
        <v>83</v>
      </c>
      <c r="D46" s="42" t="s">
        <v>8</v>
      </c>
      <c r="E46" s="43">
        <v>16580</v>
      </c>
      <c r="F46" s="44">
        <v>0.2</v>
      </c>
      <c r="G46" s="42">
        <v>0</v>
      </c>
      <c r="H46" s="43">
        <f>E46*1.2</f>
        <v>19896</v>
      </c>
      <c r="I46" s="96"/>
      <c r="J46" s="96"/>
      <c r="K46" s="6">
        <v>1099.89</v>
      </c>
    </row>
    <row r="47" spans="1:11" ht="12.75" customHeight="1" thickBot="1">
      <c r="A47" s="100" t="s">
        <v>16</v>
      </c>
      <c r="B47" s="101"/>
      <c r="C47" s="101"/>
      <c r="D47" s="101"/>
      <c r="E47" s="101"/>
      <c r="F47" s="101"/>
      <c r="G47" s="101"/>
      <c r="H47" s="101"/>
      <c r="I47" s="101"/>
      <c r="J47" s="102"/>
      <c r="K47" s="6">
        <v>0</v>
      </c>
    </row>
    <row r="48" spans="1:11" ht="19.5" customHeight="1">
      <c r="A48" s="95" t="s">
        <v>92</v>
      </c>
      <c r="B48" s="95"/>
      <c r="C48" s="42" t="s">
        <v>72</v>
      </c>
      <c r="D48" s="42" t="s">
        <v>8</v>
      </c>
      <c r="E48" s="43">
        <f>'[5]пр'!$E$13</f>
        <v>10900</v>
      </c>
      <c r="F48" s="44">
        <v>0.1</v>
      </c>
      <c r="G48" s="42">
        <v>0</v>
      </c>
      <c r="H48" s="43">
        <f>E48*1.1</f>
        <v>11990.000000000002</v>
      </c>
      <c r="I48" s="96" t="s">
        <v>126</v>
      </c>
      <c r="J48" s="96"/>
      <c r="K48" s="6">
        <v>29000</v>
      </c>
    </row>
    <row r="49" spans="1:11" ht="19.5" customHeight="1">
      <c r="A49" s="95" t="s">
        <v>93</v>
      </c>
      <c r="B49" s="95"/>
      <c r="C49" s="42" t="s">
        <v>72</v>
      </c>
      <c r="D49" s="42" t="s">
        <v>8</v>
      </c>
      <c r="E49" s="43">
        <f>H49/(1+F49)/1</f>
        <v>18650</v>
      </c>
      <c r="F49" s="44">
        <v>0.1</v>
      </c>
      <c r="G49" s="42">
        <v>0</v>
      </c>
      <c r="H49" s="43">
        <f>K58</f>
        <v>20515</v>
      </c>
      <c r="I49" s="96" t="s">
        <v>127</v>
      </c>
      <c r="J49" s="96"/>
      <c r="K49" s="6">
        <v>29000</v>
      </c>
    </row>
    <row r="50" spans="1:11" ht="19.5" customHeight="1">
      <c r="A50" s="95" t="s">
        <v>109</v>
      </c>
      <c r="B50" s="95"/>
      <c r="C50" s="42" t="s">
        <v>7</v>
      </c>
      <c r="D50" s="42" t="s">
        <v>8</v>
      </c>
      <c r="E50" s="43">
        <f>H50/(1+F50)/1</f>
        <v>14084.545454545454</v>
      </c>
      <c r="F50" s="44">
        <v>0.1</v>
      </c>
      <c r="G50" s="42">
        <v>0</v>
      </c>
      <c r="H50" s="43">
        <f>K59</f>
        <v>15493</v>
      </c>
      <c r="I50" s="96" t="s">
        <v>128</v>
      </c>
      <c r="J50" s="96"/>
      <c r="K50" s="6">
        <v>29000</v>
      </c>
    </row>
    <row r="51" spans="1:11" ht="12.75" customHeight="1">
      <c r="A51" s="95" t="s">
        <v>117</v>
      </c>
      <c r="B51" s="95"/>
      <c r="C51" s="42" t="s">
        <v>7</v>
      </c>
      <c r="D51" s="42" t="s">
        <v>8</v>
      </c>
      <c r="E51" s="43">
        <f>H51/(1+F51)/1</f>
        <v>23240.909090909085</v>
      </c>
      <c r="F51" s="44">
        <v>0.1</v>
      </c>
      <c r="G51" s="42">
        <v>0</v>
      </c>
      <c r="H51" s="43">
        <f>K60/1.1</f>
        <v>25564.999999999996</v>
      </c>
      <c r="I51" s="96"/>
      <c r="J51" s="96"/>
      <c r="K51" s="6">
        <v>0</v>
      </c>
    </row>
    <row r="52" spans="1:11" ht="19.5" customHeight="1">
      <c r="A52" s="95" t="s">
        <v>94</v>
      </c>
      <c r="B52" s="95"/>
      <c r="C52" s="42" t="s">
        <v>7</v>
      </c>
      <c r="D52" s="42" t="s">
        <v>8</v>
      </c>
      <c r="E52" s="43">
        <f>'[6]пр'!$E$10</f>
        <v>11900</v>
      </c>
      <c r="F52" s="44">
        <v>0.1</v>
      </c>
      <c r="G52" s="42">
        <v>0</v>
      </c>
      <c r="H52" s="43">
        <f>E52*1.1</f>
        <v>13090.000000000002</v>
      </c>
      <c r="I52" s="96" t="s">
        <v>134</v>
      </c>
      <c r="J52" s="96"/>
      <c r="K52" s="6">
        <v>0</v>
      </c>
    </row>
    <row r="53" spans="1:11" ht="19.5" customHeight="1">
      <c r="A53" s="95" t="s">
        <v>118</v>
      </c>
      <c r="B53" s="95"/>
      <c r="C53" s="42" t="s">
        <v>7</v>
      </c>
      <c r="D53" s="42" t="s">
        <v>8</v>
      </c>
      <c r="E53" s="43">
        <f>H53/(1+F53)/1</f>
        <v>14682.727272727272</v>
      </c>
      <c r="F53" s="44">
        <v>0.1</v>
      </c>
      <c r="G53" s="42">
        <v>0</v>
      </c>
      <c r="H53" s="43">
        <f>K62</f>
        <v>16151</v>
      </c>
      <c r="I53" s="96"/>
      <c r="J53" s="96"/>
      <c r="K53" s="6">
        <v>0</v>
      </c>
    </row>
    <row r="54" spans="1:11" ht="19.5" customHeight="1">
      <c r="A54" s="103" t="str">
        <f>'[5]пр'!$B$9</f>
        <v>Сайка с/м н/р 1/33 РФ</v>
      </c>
      <c r="B54" s="95"/>
      <c r="C54" s="42" t="s">
        <v>7</v>
      </c>
      <c r="D54" s="42" t="s">
        <v>8</v>
      </c>
      <c r="E54" s="43">
        <f>'[5]пр'!$E$9</f>
        <v>6340</v>
      </c>
      <c r="F54" s="44">
        <v>0.1</v>
      </c>
      <c r="G54" s="42">
        <v>0</v>
      </c>
      <c r="H54" s="43">
        <f aca="true" t="shared" si="1" ref="H54:H60">E54*1.1</f>
        <v>6974.000000000001</v>
      </c>
      <c r="I54" s="96"/>
      <c r="J54" s="96"/>
      <c r="K54" s="6">
        <v>0</v>
      </c>
    </row>
    <row r="55" spans="1:11" ht="19.5" customHeight="1">
      <c r="A55" s="95" t="s">
        <v>119</v>
      </c>
      <c r="B55" s="95"/>
      <c r="C55" s="42" t="s">
        <v>7</v>
      </c>
      <c r="D55" s="42" t="s">
        <v>8</v>
      </c>
      <c r="E55" s="43">
        <v>24969</v>
      </c>
      <c r="F55" s="44">
        <v>0.1</v>
      </c>
      <c r="G55" s="42">
        <v>0</v>
      </c>
      <c r="H55" s="43">
        <f>E55*1.1</f>
        <v>27465.9</v>
      </c>
      <c r="I55" s="96"/>
      <c r="J55" s="96"/>
      <c r="K55" s="6">
        <v>0</v>
      </c>
    </row>
    <row r="56" spans="1:11" ht="12.75" customHeight="1">
      <c r="A56" s="95" t="s">
        <v>120</v>
      </c>
      <c r="B56" s="95"/>
      <c r="C56" s="42" t="s">
        <v>7</v>
      </c>
      <c r="D56" s="42" t="s">
        <v>8</v>
      </c>
      <c r="E56" s="43">
        <v>19555</v>
      </c>
      <c r="F56" s="44">
        <v>0.1</v>
      </c>
      <c r="G56" s="42">
        <v>0</v>
      </c>
      <c r="H56" s="43">
        <f t="shared" si="1"/>
        <v>21510.5</v>
      </c>
      <c r="I56" s="96"/>
      <c r="J56" s="96"/>
      <c r="K56" s="6">
        <v>0</v>
      </c>
    </row>
    <row r="57" spans="1:12" ht="19.5" customHeight="1" hidden="1">
      <c r="A57" s="103" t="s">
        <v>141</v>
      </c>
      <c r="B57" s="95"/>
      <c r="C57" s="42" t="s">
        <v>72</v>
      </c>
      <c r="D57" s="42" t="s">
        <v>8</v>
      </c>
      <c r="E57" s="43">
        <f>'[5]пр'!$E$12</f>
        <v>10800</v>
      </c>
      <c r="F57" s="44">
        <v>0.1</v>
      </c>
      <c r="G57" s="42">
        <v>0</v>
      </c>
      <c r="H57" s="43">
        <f t="shared" si="1"/>
        <v>11880.000000000002</v>
      </c>
      <c r="I57" s="96"/>
      <c r="J57" s="96"/>
      <c r="K57" s="6">
        <v>10708.5</v>
      </c>
      <c r="L57" s="11"/>
    </row>
    <row r="58" spans="1:12" ht="19.5" customHeight="1" hidden="1">
      <c r="A58" s="95" t="s">
        <v>121</v>
      </c>
      <c r="B58" s="95"/>
      <c r="C58" s="42" t="s">
        <v>72</v>
      </c>
      <c r="D58" s="42" t="s">
        <v>8</v>
      </c>
      <c r="E58" s="43">
        <f>H58/(1+F58)/1</f>
        <v>11130</v>
      </c>
      <c r="F58" s="44">
        <v>0.1</v>
      </c>
      <c r="G58" s="42">
        <v>0</v>
      </c>
      <c r="H58" s="43">
        <f t="shared" si="1"/>
        <v>11990.000000000002</v>
      </c>
      <c r="I58" s="96" t="s">
        <v>46</v>
      </c>
      <c r="J58" s="96"/>
      <c r="K58" s="6">
        <v>20515</v>
      </c>
      <c r="L58" s="11"/>
    </row>
    <row r="59" spans="1:12" ht="19.5" customHeight="1" hidden="1">
      <c r="A59" s="95" t="s">
        <v>181</v>
      </c>
      <c r="B59" s="95"/>
      <c r="C59" s="42" t="s">
        <v>7</v>
      </c>
      <c r="D59" s="42" t="s">
        <v>8</v>
      </c>
      <c r="E59" s="43">
        <v>19463</v>
      </c>
      <c r="F59" s="44">
        <v>0.1</v>
      </c>
      <c r="G59" s="42">
        <v>0</v>
      </c>
      <c r="H59" s="43">
        <f t="shared" si="1"/>
        <v>21409.300000000003</v>
      </c>
      <c r="I59" s="96"/>
      <c r="J59" s="96"/>
      <c r="K59" s="6">
        <v>15493</v>
      </c>
      <c r="L59" s="11"/>
    </row>
    <row r="60" spans="1:12" ht="19.5" customHeight="1">
      <c r="A60" s="95" t="s">
        <v>142</v>
      </c>
      <c r="B60" s="95"/>
      <c r="C60" s="42" t="s">
        <v>7</v>
      </c>
      <c r="D60" s="42" t="s">
        <v>8</v>
      </c>
      <c r="E60" s="43">
        <v>26073</v>
      </c>
      <c r="F60" s="44">
        <v>0.1</v>
      </c>
      <c r="G60" s="42">
        <v>0</v>
      </c>
      <c r="H60" s="43">
        <f t="shared" si="1"/>
        <v>28680.300000000003</v>
      </c>
      <c r="I60" s="96"/>
      <c r="J60" s="96"/>
      <c r="K60" s="6">
        <v>28121.5</v>
      </c>
      <c r="L60" s="11"/>
    </row>
    <row r="61" spans="1:12" ht="19.5" customHeight="1" hidden="1">
      <c r="A61" s="69" t="s">
        <v>17</v>
      </c>
      <c r="B61" s="70"/>
      <c r="C61" s="70"/>
      <c r="D61" s="70"/>
      <c r="E61" s="70"/>
      <c r="F61" s="70"/>
      <c r="G61" s="70"/>
      <c r="H61" s="70"/>
      <c r="I61" s="70"/>
      <c r="J61" s="71"/>
      <c r="K61" s="6">
        <v>13090</v>
      </c>
      <c r="L61" s="11"/>
    </row>
    <row r="62" spans="1:12" ht="19.5" customHeight="1" hidden="1">
      <c r="A62" s="95" t="s">
        <v>144</v>
      </c>
      <c r="B62" s="95"/>
      <c r="C62" s="4" t="s">
        <v>18</v>
      </c>
      <c r="D62" s="4" t="s">
        <v>8</v>
      </c>
      <c r="E62" s="6">
        <v>29660</v>
      </c>
      <c r="F62" s="5">
        <v>0.2</v>
      </c>
      <c r="G62" s="4">
        <v>0</v>
      </c>
      <c r="H62" s="6">
        <f>E62*1.2</f>
        <v>35592</v>
      </c>
      <c r="I62" s="51" t="s">
        <v>129</v>
      </c>
      <c r="J62" s="51"/>
      <c r="K62" s="6">
        <v>16151</v>
      </c>
      <c r="L62" s="11"/>
    </row>
    <row r="63" spans="1:12" ht="19.5" customHeight="1">
      <c r="A63" s="95" t="s">
        <v>145</v>
      </c>
      <c r="B63" s="95"/>
      <c r="C63" s="4" t="s">
        <v>18</v>
      </c>
      <c r="D63" s="4" t="s">
        <v>8</v>
      </c>
      <c r="E63" s="6">
        <v>22322</v>
      </c>
      <c r="F63" s="5">
        <v>0.2</v>
      </c>
      <c r="G63" s="4">
        <v>0</v>
      </c>
      <c r="H63" s="6">
        <f>E63*1.2</f>
        <v>26786.399999999998</v>
      </c>
      <c r="I63" s="51" t="s">
        <v>129</v>
      </c>
      <c r="J63" s="51"/>
      <c r="K63" s="6">
        <v>6679</v>
      </c>
      <c r="L63" s="11"/>
    </row>
    <row r="64" spans="1:12" ht="19.5" customHeight="1">
      <c r="A64" s="95" t="s">
        <v>61</v>
      </c>
      <c r="B64" s="95"/>
      <c r="C64" s="4" t="s">
        <v>18</v>
      </c>
      <c r="D64" s="4" t="s">
        <v>8</v>
      </c>
      <c r="E64" s="6">
        <f>32332</f>
        <v>32332</v>
      </c>
      <c r="F64" s="5">
        <v>0.1</v>
      </c>
      <c r="G64" s="4">
        <v>0</v>
      </c>
      <c r="H64" s="6">
        <f>E64*1.1</f>
        <v>35565.200000000004</v>
      </c>
      <c r="I64" s="51" t="s">
        <v>129</v>
      </c>
      <c r="J64" s="51"/>
      <c r="K64" s="6">
        <v>24998.6</v>
      </c>
      <c r="L64" s="11"/>
    </row>
    <row r="65" spans="1:12" ht="19.5" customHeight="1">
      <c r="A65" s="95" t="s">
        <v>112</v>
      </c>
      <c r="B65" s="95"/>
      <c r="C65" s="4" t="s">
        <v>20</v>
      </c>
      <c r="D65" s="4" t="s">
        <v>8</v>
      </c>
      <c r="E65" s="6">
        <v>23538</v>
      </c>
      <c r="F65" s="5">
        <v>0.1</v>
      </c>
      <c r="G65" s="4">
        <v>0</v>
      </c>
      <c r="H65" s="6">
        <f>E65*1.1</f>
        <v>25891.800000000003</v>
      </c>
      <c r="I65" s="51" t="s">
        <v>129</v>
      </c>
      <c r="J65" s="51"/>
      <c r="K65" s="6">
        <v>21450</v>
      </c>
      <c r="L65" s="11"/>
    </row>
    <row r="66" spans="1:12" ht="19.5" customHeight="1" hidden="1">
      <c r="A66" s="95" t="s">
        <v>95</v>
      </c>
      <c r="B66" s="95"/>
      <c r="C66" s="4" t="s">
        <v>84</v>
      </c>
      <c r="D66" s="4" t="s">
        <v>8</v>
      </c>
      <c r="E66" s="6">
        <v>27850</v>
      </c>
      <c r="F66" s="5">
        <v>0.2</v>
      </c>
      <c r="G66" s="4">
        <v>0</v>
      </c>
      <c r="H66" s="6">
        <f>E66*1.2</f>
        <v>33420</v>
      </c>
      <c r="I66" s="51" t="s">
        <v>129</v>
      </c>
      <c r="J66" s="51"/>
      <c r="K66" s="6">
        <v>11753</v>
      </c>
      <c r="L66" s="11"/>
    </row>
    <row r="67" spans="1:12" ht="19.5" customHeight="1" hidden="1">
      <c r="A67" s="95" t="s">
        <v>62</v>
      </c>
      <c r="B67" s="95"/>
      <c r="C67" s="4" t="s">
        <v>63</v>
      </c>
      <c r="D67" s="4" t="s">
        <v>8</v>
      </c>
      <c r="E67" s="6">
        <f>H67/(1+F67)/1</f>
        <v>38015</v>
      </c>
      <c r="F67" s="5">
        <v>0.2</v>
      </c>
      <c r="G67" s="4">
        <v>0</v>
      </c>
      <c r="H67" s="6">
        <f>E67*(100+(F67*100))/100</f>
        <v>35565.2</v>
      </c>
      <c r="I67" s="51" t="s">
        <v>129</v>
      </c>
      <c r="J67" s="51"/>
      <c r="K67" s="6">
        <v>12243</v>
      </c>
      <c r="L67" s="11"/>
    </row>
    <row r="68" spans="1:12" ht="19.5" customHeight="1">
      <c r="A68" s="95" t="s">
        <v>64</v>
      </c>
      <c r="B68" s="95"/>
      <c r="C68" s="4" t="s">
        <v>20</v>
      </c>
      <c r="D68" s="4" t="s">
        <v>8</v>
      </c>
      <c r="E68" s="6">
        <v>80458</v>
      </c>
      <c r="F68" s="5">
        <v>0.1</v>
      </c>
      <c r="G68" s="4">
        <v>0</v>
      </c>
      <c r="H68" s="6">
        <f>E68*1.1</f>
        <v>88503.8</v>
      </c>
      <c r="I68" s="51" t="s">
        <v>129</v>
      </c>
      <c r="J68" s="51"/>
      <c r="K68" s="6">
        <v>19953</v>
      </c>
      <c r="L68" s="11"/>
    </row>
    <row r="69" spans="1:12" ht="19.5" customHeight="1">
      <c r="A69" s="95" t="s">
        <v>65</v>
      </c>
      <c r="B69" s="95"/>
      <c r="C69" s="4" t="s">
        <v>66</v>
      </c>
      <c r="D69" s="4" t="s">
        <v>8</v>
      </c>
      <c r="E69" s="6">
        <f>H69/(1+F69)/1</f>
        <v>61317</v>
      </c>
      <c r="F69" s="5">
        <v>0.2</v>
      </c>
      <c r="G69" s="4">
        <v>0</v>
      </c>
      <c r="H69" s="6">
        <f>E69*1.1</f>
        <v>88503.8</v>
      </c>
      <c r="I69" s="51" t="s">
        <v>129</v>
      </c>
      <c r="J69" s="51"/>
      <c r="K69" s="6">
        <v>30800</v>
      </c>
      <c r="L69" s="11"/>
    </row>
    <row r="70" spans="1:11" ht="12.75" customHeight="1">
      <c r="A70" s="95" t="s">
        <v>67</v>
      </c>
      <c r="B70" s="95"/>
      <c r="C70" s="4" t="s">
        <v>19</v>
      </c>
      <c r="D70" s="4" t="s">
        <v>8</v>
      </c>
      <c r="E70" s="6">
        <v>17701</v>
      </c>
      <c r="F70" s="5">
        <v>0.1</v>
      </c>
      <c r="G70" s="4">
        <v>0</v>
      </c>
      <c r="H70" s="6">
        <f>E70*1.1</f>
        <v>19471.100000000002</v>
      </c>
      <c r="I70" s="51" t="s">
        <v>129</v>
      </c>
      <c r="J70" s="51"/>
      <c r="K70" s="6">
        <v>0</v>
      </c>
    </row>
    <row r="71" spans="1:11" ht="21.75" customHeight="1">
      <c r="A71" s="95" t="s">
        <v>68</v>
      </c>
      <c r="B71" s="95"/>
      <c r="C71" s="4" t="s">
        <v>19</v>
      </c>
      <c r="D71" s="4" t="s">
        <v>8</v>
      </c>
      <c r="E71" s="6">
        <v>19627</v>
      </c>
      <c r="F71" s="5">
        <v>0.2</v>
      </c>
      <c r="G71" s="4">
        <v>0</v>
      </c>
      <c r="H71" s="6">
        <f aca="true" t="shared" si="2" ref="H71:H76">E71*1.2</f>
        <v>23552.399999999998</v>
      </c>
      <c r="I71" s="51" t="s">
        <v>129</v>
      </c>
      <c r="J71" s="51"/>
      <c r="K71" s="6">
        <v>35592</v>
      </c>
    </row>
    <row r="72" spans="1:11" ht="21.75" customHeight="1" hidden="1">
      <c r="A72" s="95" t="s">
        <v>113</v>
      </c>
      <c r="B72" s="95"/>
      <c r="C72" s="4" t="s">
        <v>20</v>
      </c>
      <c r="D72" s="4" t="s">
        <v>8</v>
      </c>
      <c r="E72" s="6">
        <f>H72/(1+F72)/1</f>
        <v>20587.000000000004</v>
      </c>
      <c r="F72" s="5">
        <v>0.2</v>
      </c>
      <c r="G72" s="4">
        <v>0</v>
      </c>
      <c r="H72" s="6">
        <f t="shared" si="2"/>
        <v>23552.399999999998</v>
      </c>
      <c r="I72" s="51" t="s">
        <v>129</v>
      </c>
      <c r="J72" s="51"/>
      <c r="K72" s="6">
        <v>24226.8</v>
      </c>
    </row>
    <row r="73" spans="1:11" ht="21.75" customHeight="1">
      <c r="A73" s="95" t="s">
        <v>69</v>
      </c>
      <c r="B73" s="95"/>
      <c r="C73" s="4" t="s">
        <v>60</v>
      </c>
      <c r="D73" s="4" t="s">
        <v>8</v>
      </c>
      <c r="E73" s="6">
        <v>31050</v>
      </c>
      <c r="F73" s="5">
        <v>0.2</v>
      </c>
      <c r="G73" s="4">
        <v>0</v>
      </c>
      <c r="H73" s="6">
        <f t="shared" si="2"/>
        <v>37260</v>
      </c>
      <c r="I73" s="51" t="s">
        <v>129</v>
      </c>
      <c r="J73" s="51"/>
      <c r="K73" s="6">
        <v>38774</v>
      </c>
    </row>
    <row r="74" spans="1:11" ht="21.75" customHeight="1">
      <c r="A74" s="95" t="s">
        <v>70</v>
      </c>
      <c r="B74" s="95"/>
      <c r="C74" s="4" t="s">
        <v>21</v>
      </c>
      <c r="D74" s="4" t="s">
        <v>8</v>
      </c>
      <c r="E74" s="41">
        <v>36451</v>
      </c>
      <c r="F74" s="5">
        <v>0.2</v>
      </c>
      <c r="G74" s="4">
        <v>0</v>
      </c>
      <c r="H74" s="6">
        <f t="shared" si="2"/>
        <v>43741.2</v>
      </c>
      <c r="I74" s="51" t="s">
        <v>129</v>
      </c>
      <c r="J74" s="51"/>
      <c r="K74" s="6">
        <v>25891.8</v>
      </c>
    </row>
    <row r="75" spans="1:11" ht="21.75" customHeight="1">
      <c r="A75" s="95" t="s">
        <v>71</v>
      </c>
      <c r="B75" s="95"/>
      <c r="C75" s="4" t="s">
        <v>60</v>
      </c>
      <c r="D75" s="4" t="s">
        <v>8</v>
      </c>
      <c r="E75" s="6">
        <f>H75/(1+F75)/1</f>
        <v>24083</v>
      </c>
      <c r="F75" s="5">
        <v>0.2</v>
      </c>
      <c r="G75" s="4">
        <v>0</v>
      </c>
      <c r="H75" s="6">
        <f t="shared" si="2"/>
        <v>23552.399999999998</v>
      </c>
      <c r="I75" s="51" t="s">
        <v>129</v>
      </c>
      <c r="J75" s="51"/>
      <c r="K75" s="6">
        <v>33420</v>
      </c>
    </row>
    <row r="76" spans="1:11" ht="21.75" customHeight="1" hidden="1">
      <c r="A76" s="95" t="s">
        <v>143</v>
      </c>
      <c r="B76" s="95"/>
      <c r="C76" s="4" t="s">
        <v>60</v>
      </c>
      <c r="D76" s="4" t="s">
        <v>8</v>
      </c>
      <c r="E76" s="6">
        <v>21475</v>
      </c>
      <c r="F76" s="5">
        <v>0.2</v>
      </c>
      <c r="G76" s="4">
        <v>0</v>
      </c>
      <c r="H76" s="6">
        <f t="shared" si="2"/>
        <v>25770</v>
      </c>
      <c r="I76" s="51" t="s">
        <v>129</v>
      </c>
      <c r="J76" s="51"/>
      <c r="K76" s="6">
        <v>45618</v>
      </c>
    </row>
    <row r="77" spans="1:11" ht="21.75" customHeight="1" thickBot="1">
      <c r="A77" s="54" t="s">
        <v>114</v>
      </c>
      <c r="B77" s="54"/>
      <c r="C77" s="4" t="s">
        <v>115</v>
      </c>
      <c r="D77" s="4" t="s">
        <v>8</v>
      </c>
      <c r="E77" s="6">
        <f>H77/(1+F77)/1</f>
        <v>0</v>
      </c>
      <c r="F77" s="5">
        <v>0.2</v>
      </c>
      <c r="G77" s="4">
        <v>0</v>
      </c>
      <c r="H77" s="6">
        <f>K86</f>
        <v>0</v>
      </c>
      <c r="I77" s="51" t="s">
        <v>129</v>
      </c>
      <c r="J77" s="51"/>
      <c r="K77" s="6">
        <v>88503.8</v>
      </c>
    </row>
    <row r="78" spans="1:11" ht="21.75" customHeight="1" hidden="1">
      <c r="A78" s="54" t="s">
        <v>116</v>
      </c>
      <c r="B78" s="54"/>
      <c r="C78" s="4" t="s">
        <v>66</v>
      </c>
      <c r="D78" s="4" t="s">
        <v>8</v>
      </c>
      <c r="E78" s="6">
        <f>H78/(1+F78)/1</f>
        <v>0</v>
      </c>
      <c r="F78" s="5">
        <v>0.2</v>
      </c>
      <c r="G78" s="4">
        <v>0</v>
      </c>
      <c r="H78" s="6">
        <f>K87</f>
        <v>0</v>
      </c>
      <c r="I78" s="51" t="s">
        <v>129</v>
      </c>
      <c r="J78" s="51"/>
      <c r="K78" s="6">
        <v>73580.4</v>
      </c>
    </row>
    <row r="79" spans="1:11" ht="21.75" customHeight="1" thickBot="1">
      <c r="A79" s="69" t="s">
        <v>151</v>
      </c>
      <c r="B79" s="70"/>
      <c r="C79" s="70"/>
      <c r="D79" s="70"/>
      <c r="E79" s="70"/>
      <c r="F79" s="70"/>
      <c r="G79" s="70"/>
      <c r="H79" s="70"/>
      <c r="I79" s="70"/>
      <c r="J79" s="71"/>
      <c r="K79" s="6">
        <v>19471.1</v>
      </c>
    </row>
    <row r="80" spans="1:11" ht="21.75" customHeight="1" thickBot="1">
      <c r="A80" s="69" t="s">
        <v>159</v>
      </c>
      <c r="B80" s="70"/>
      <c r="C80" s="70"/>
      <c r="D80" s="70"/>
      <c r="E80" s="70"/>
      <c r="F80" s="70"/>
      <c r="G80" s="70"/>
      <c r="H80" s="70"/>
      <c r="I80" s="70"/>
      <c r="J80" s="71"/>
      <c r="K80" s="6">
        <v>23552.4</v>
      </c>
    </row>
    <row r="81" spans="1:11" ht="21.75" customHeight="1" hidden="1">
      <c r="A81" s="54" t="s">
        <v>152</v>
      </c>
      <c r="B81" s="54"/>
      <c r="C81" s="4" t="s">
        <v>24</v>
      </c>
      <c r="D81" s="4" t="s">
        <v>8</v>
      </c>
      <c r="E81" s="6">
        <f>18600</f>
        <v>18600</v>
      </c>
      <c r="F81" s="5">
        <v>0.1</v>
      </c>
      <c r="G81" s="4">
        <v>10</v>
      </c>
      <c r="H81" s="6">
        <f>E81*1.1</f>
        <v>20460</v>
      </c>
      <c r="I81" s="51"/>
      <c r="J81" s="51"/>
      <c r="K81" s="6">
        <v>24704.4</v>
      </c>
    </row>
    <row r="82" spans="1:11" ht="21.75" customHeight="1">
      <c r="A82" s="60" t="s">
        <v>153</v>
      </c>
      <c r="B82" s="61"/>
      <c r="C82" s="4" t="s">
        <v>24</v>
      </c>
      <c r="D82" s="4" t="s">
        <v>8</v>
      </c>
      <c r="E82" s="6">
        <f>38349</f>
        <v>38349</v>
      </c>
      <c r="F82" s="5">
        <v>0.1</v>
      </c>
      <c r="G82" s="4">
        <v>10</v>
      </c>
      <c r="H82" s="6">
        <f aca="true" t="shared" si="3" ref="H82:H87">E82*1.1</f>
        <v>42183.9</v>
      </c>
      <c r="I82" s="51"/>
      <c r="J82" s="51"/>
      <c r="K82" s="6">
        <v>30698.4</v>
      </c>
    </row>
    <row r="83" spans="1:11" ht="21.75" customHeight="1">
      <c r="A83" s="60" t="s">
        <v>154</v>
      </c>
      <c r="B83" s="61"/>
      <c r="C83" s="4" t="s">
        <v>24</v>
      </c>
      <c r="D83" s="4" t="s">
        <v>8</v>
      </c>
      <c r="E83" s="6">
        <f>28780</f>
        <v>28780</v>
      </c>
      <c r="F83" s="5">
        <v>0.1</v>
      </c>
      <c r="G83" s="4">
        <v>10</v>
      </c>
      <c r="H83" s="6">
        <f t="shared" si="3"/>
        <v>31658.000000000004</v>
      </c>
      <c r="I83" s="51"/>
      <c r="J83" s="51"/>
      <c r="K83" s="6">
        <v>43741.2</v>
      </c>
    </row>
    <row r="84" spans="1:11" ht="21.75" customHeight="1" hidden="1">
      <c r="A84" s="60" t="s">
        <v>155</v>
      </c>
      <c r="B84" s="61"/>
      <c r="C84" s="4" t="s">
        <v>24</v>
      </c>
      <c r="D84" s="4" t="s">
        <v>8</v>
      </c>
      <c r="E84" s="6">
        <f>26314</f>
        <v>26314</v>
      </c>
      <c r="F84" s="5">
        <v>0.1</v>
      </c>
      <c r="G84" s="4">
        <v>10</v>
      </c>
      <c r="H84" s="6">
        <f t="shared" si="3"/>
        <v>28945.4</v>
      </c>
      <c r="I84" s="51"/>
      <c r="J84" s="51"/>
      <c r="K84" s="6">
        <v>28899.6</v>
      </c>
    </row>
    <row r="85" spans="1:11" ht="21.75" customHeight="1" thickBot="1">
      <c r="A85" s="60" t="s">
        <v>156</v>
      </c>
      <c r="B85" s="61"/>
      <c r="C85" s="4" t="s">
        <v>24</v>
      </c>
      <c r="D85" s="4" t="s">
        <v>8</v>
      </c>
      <c r="E85" s="6">
        <f>24501</f>
        <v>24501</v>
      </c>
      <c r="F85" s="5">
        <v>0.1</v>
      </c>
      <c r="G85" s="4">
        <v>10</v>
      </c>
      <c r="H85" s="6">
        <f t="shared" si="3"/>
        <v>26951.100000000002</v>
      </c>
      <c r="I85" s="51"/>
      <c r="J85" s="51"/>
      <c r="K85" s="6">
        <v>25770</v>
      </c>
    </row>
    <row r="86" spans="1:11" ht="21.75" customHeight="1" hidden="1">
      <c r="A86" s="60" t="s">
        <v>157</v>
      </c>
      <c r="B86" s="61"/>
      <c r="C86" s="4" t="s">
        <v>24</v>
      </c>
      <c r="D86" s="4" t="s">
        <v>8</v>
      </c>
      <c r="E86" s="6">
        <f>23796</f>
        <v>23796</v>
      </c>
      <c r="F86" s="5">
        <v>0.1</v>
      </c>
      <c r="G86" s="4">
        <v>10</v>
      </c>
      <c r="H86" s="6">
        <f t="shared" si="3"/>
        <v>26175.600000000002</v>
      </c>
      <c r="I86" s="51"/>
      <c r="J86" s="51"/>
      <c r="K86" s="6">
        <v>0</v>
      </c>
    </row>
    <row r="87" spans="1:11" ht="21.75" customHeight="1" hidden="1" thickBot="1">
      <c r="A87" s="60" t="s">
        <v>158</v>
      </c>
      <c r="B87" s="61"/>
      <c r="C87" s="4" t="s">
        <v>24</v>
      </c>
      <c r="D87" s="4" t="s">
        <v>8</v>
      </c>
      <c r="E87" s="6">
        <f>22257</f>
        <v>22257</v>
      </c>
      <c r="F87" s="5">
        <v>0.1</v>
      </c>
      <c r="G87" s="4">
        <v>10</v>
      </c>
      <c r="H87" s="6">
        <f t="shared" si="3"/>
        <v>24482.7</v>
      </c>
      <c r="I87" s="51"/>
      <c r="J87" s="51"/>
      <c r="K87" s="6">
        <v>0</v>
      </c>
    </row>
    <row r="88" spans="1:11" ht="12.75" customHeight="1" thickBot="1">
      <c r="A88" s="69" t="s">
        <v>160</v>
      </c>
      <c r="B88" s="70"/>
      <c r="C88" s="70"/>
      <c r="D88" s="70"/>
      <c r="E88" s="70"/>
      <c r="F88" s="70"/>
      <c r="G88" s="70"/>
      <c r="H88" s="70"/>
      <c r="I88" s="70"/>
      <c r="J88" s="71"/>
      <c r="K88" s="6">
        <v>0</v>
      </c>
    </row>
    <row r="89" spans="1:11" ht="12.75" customHeight="1">
      <c r="A89" s="95" t="s">
        <v>174</v>
      </c>
      <c r="B89" s="95"/>
      <c r="C89" s="42" t="s">
        <v>24</v>
      </c>
      <c r="D89" s="42" t="s">
        <v>8</v>
      </c>
      <c r="E89" s="43">
        <v>10903</v>
      </c>
      <c r="F89" s="5">
        <v>0.1</v>
      </c>
      <c r="G89" s="4">
        <v>5</v>
      </c>
      <c r="H89" s="6">
        <f>E89*1.05</f>
        <v>11448.15</v>
      </c>
      <c r="I89" s="51"/>
      <c r="J89" s="51"/>
      <c r="K89" s="6">
        <v>0</v>
      </c>
    </row>
    <row r="90" spans="1:11" ht="36.75" customHeight="1">
      <c r="A90" s="95" t="s">
        <v>173</v>
      </c>
      <c r="B90" s="95"/>
      <c r="C90" s="42" t="s">
        <v>24</v>
      </c>
      <c r="D90" s="42" t="s">
        <v>8</v>
      </c>
      <c r="E90" s="43">
        <v>25094</v>
      </c>
      <c r="F90" s="5">
        <v>0.1</v>
      </c>
      <c r="G90" s="4">
        <v>5</v>
      </c>
      <c r="H90" s="6">
        <f aca="true" t="shared" si="4" ref="H90:H96">E90*1.05</f>
        <v>26348.7</v>
      </c>
      <c r="I90" s="51"/>
      <c r="J90" s="51"/>
      <c r="K90" s="6">
        <v>0</v>
      </c>
    </row>
    <row r="91" spans="1:11" ht="21.75" customHeight="1">
      <c r="A91" s="132" t="s">
        <v>162</v>
      </c>
      <c r="B91" s="133"/>
      <c r="C91" s="42" t="s">
        <v>24</v>
      </c>
      <c r="D91" s="42" t="s">
        <v>8</v>
      </c>
      <c r="E91" s="43">
        <f>21248</f>
        <v>21248</v>
      </c>
      <c r="F91" s="5">
        <v>0.1</v>
      </c>
      <c r="G91" s="4">
        <v>5</v>
      </c>
      <c r="H91" s="6">
        <f t="shared" si="4"/>
        <v>22310.4</v>
      </c>
      <c r="I91" s="51"/>
      <c r="J91" s="51"/>
      <c r="K91" s="6">
        <v>0</v>
      </c>
    </row>
    <row r="92" spans="1:11" ht="21.75" customHeight="1">
      <c r="A92" s="132" t="s">
        <v>163</v>
      </c>
      <c r="B92" s="133"/>
      <c r="C92" s="42" t="s">
        <v>24</v>
      </c>
      <c r="D92" s="42" t="s">
        <v>8</v>
      </c>
      <c r="E92" s="43">
        <f>20444</f>
        <v>20444</v>
      </c>
      <c r="F92" s="5">
        <v>0.1</v>
      </c>
      <c r="G92" s="4">
        <v>5</v>
      </c>
      <c r="H92" s="6">
        <f t="shared" si="4"/>
        <v>21466.2</v>
      </c>
      <c r="I92" s="51"/>
      <c r="J92" s="51"/>
      <c r="K92" s="6">
        <v>0</v>
      </c>
    </row>
    <row r="93" spans="1:11" ht="21.75" customHeight="1">
      <c r="A93" s="132" t="s">
        <v>164</v>
      </c>
      <c r="B93" s="133"/>
      <c r="C93" s="42" t="s">
        <v>24</v>
      </c>
      <c r="D93" s="42" t="s">
        <v>8</v>
      </c>
      <c r="E93" s="43">
        <f>37793</f>
        <v>37793</v>
      </c>
      <c r="F93" s="5">
        <v>0.1</v>
      </c>
      <c r="G93" s="4">
        <v>5</v>
      </c>
      <c r="H93" s="6">
        <f t="shared" si="4"/>
        <v>39682.65</v>
      </c>
      <c r="I93" s="51"/>
      <c r="J93" s="51"/>
      <c r="K93" s="6">
        <v>0</v>
      </c>
    </row>
    <row r="94" spans="1:11" ht="21.75" customHeight="1">
      <c r="A94" s="132" t="s">
        <v>165</v>
      </c>
      <c r="B94" s="133"/>
      <c r="C94" s="42" t="s">
        <v>24</v>
      </c>
      <c r="D94" s="42" t="s">
        <v>8</v>
      </c>
      <c r="E94" s="43">
        <v>18408</v>
      </c>
      <c r="F94" s="5">
        <v>0.1</v>
      </c>
      <c r="G94" s="4">
        <v>5</v>
      </c>
      <c r="H94" s="6">
        <f t="shared" si="4"/>
        <v>19328.4</v>
      </c>
      <c r="I94" s="51"/>
      <c r="J94" s="51"/>
      <c r="K94" s="6">
        <v>0</v>
      </c>
    </row>
    <row r="95" spans="1:11" ht="21.75" customHeight="1">
      <c r="A95" s="132" t="s">
        <v>172</v>
      </c>
      <c r="B95" s="133"/>
      <c r="C95" s="42" t="s">
        <v>24</v>
      </c>
      <c r="D95" s="42" t="s">
        <v>8</v>
      </c>
      <c r="E95" s="43">
        <v>23173</v>
      </c>
      <c r="F95" s="5">
        <v>0.1</v>
      </c>
      <c r="G95" s="4">
        <v>5</v>
      </c>
      <c r="H95" s="6">
        <f t="shared" si="4"/>
        <v>24331.65</v>
      </c>
      <c r="I95" s="51"/>
      <c r="J95" s="51"/>
      <c r="K95" s="6">
        <v>0</v>
      </c>
    </row>
    <row r="96" spans="1:11" ht="21.75" customHeight="1" thickBot="1">
      <c r="A96" s="132" t="s">
        <v>161</v>
      </c>
      <c r="B96" s="133"/>
      <c r="C96" s="42" t="s">
        <v>24</v>
      </c>
      <c r="D96" s="42" t="s">
        <v>8</v>
      </c>
      <c r="E96" s="43">
        <v>28036</v>
      </c>
      <c r="F96" s="5">
        <v>0.1</v>
      </c>
      <c r="G96" s="4">
        <v>5</v>
      </c>
      <c r="H96" s="6">
        <f t="shared" si="4"/>
        <v>29437.800000000003</v>
      </c>
      <c r="I96" s="51"/>
      <c r="J96" s="51"/>
      <c r="K96" s="6">
        <v>0</v>
      </c>
    </row>
    <row r="97" spans="1:11" ht="12.75" customHeight="1" thickBot="1">
      <c r="A97" s="69" t="s">
        <v>43</v>
      </c>
      <c r="B97" s="70"/>
      <c r="C97" s="70"/>
      <c r="D97" s="70"/>
      <c r="E97" s="70"/>
      <c r="F97" s="70"/>
      <c r="G97" s="70"/>
      <c r="H97" s="70"/>
      <c r="I97" s="70"/>
      <c r="J97" s="71"/>
      <c r="K97" s="6">
        <v>0</v>
      </c>
    </row>
    <row r="98" spans="1:11" ht="29.25" customHeight="1">
      <c r="A98" s="95" t="s">
        <v>187</v>
      </c>
      <c r="B98" s="95"/>
      <c r="C98" s="4" t="s">
        <v>7</v>
      </c>
      <c r="D98" s="4" t="s">
        <v>8</v>
      </c>
      <c r="E98" s="6">
        <v>21853</v>
      </c>
      <c r="F98" s="5">
        <v>0.1</v>
      </c>
      <c r="G98" s="4">
        <v>0</v>
      </c>
      <c r="H98" s="6">
        <f>E98*1.1</f>
        <v>24038.300000000003</v>
      </c>
      <c r="I98" s="51"/>
      <c r="J98" s="51"/>
      <c r="K98" s="6">
        <v>0</v>
      </c>
    </row>
    <row r="99" spans="1:11" ht="29.25" customHeight="1">
      <c r="A99" s="95" t="s">
        <v>188</v>
      </c>
      <c r="B99" s="95"/>
      <c r="C99" s="4" t="s">
        <v>7</v>
      </c>
      <c r="D99" s="4" t="s">
        <v>8</v>
      </c>
      <c r="E99" s="6">
        <v>19481</v>
      </c>
      <c r="F99" s="5">
        <v>0.1</v>
      </c>
      <c r="G99" s="4">
        <v>0</v>
      </c>
      <c r="H99" s="6">
        <f>E99*1.1</f>
        <v>21429.100000000002</v>
      </c>
      <c r="I99" s="51"/>
      <c r="J99" s="51"/>
      <c r="K99" s="6">
        <v>0</v>
      </c>
    </row>
    <row r="100" spans="1:11" ht="29.25" customHeight="1">
      <c r="A100" s="95" t="s">
        <v>96</v>
      </c>
      <c r="B100" s="95"/>
      <c r="C100" s="4" t="s">
        <v>7</v>
      </c>
      <c r="D100" s="4" t="s">
        <v>8</v>
      </c>
      <c r="E100" s="6">
        <v>12473</v>
      </c>
      <c r="F100" s="5">
        <v>0.1</v>
      </c>
      <c r="G100" s="4">
        <v>0</v>
      </c>
      <c r="H100" s="6">
        <f>E100*1.1</f>
        <v>13720.300000000001</v>
      </c>
      <c r="I100" s="51"/>
      <c r="J100" s="51"/>
      <c r="K100" s="6">
        <v>0</v>
      </c>
    </row>
    <row r="101" spans="1:11" ht="29.25" customHeight="1">
      <c r="A101" s="95" t="s">
        <v>197</v>
      </c>
      <c r="B101" s="95"/>
      <c r="C101" s="4" t="s">
        <v>7</v>
      </c>
      <c r="D101" s="4" t="s">
        <v>8</v>
      </c>
      <c r="E101" s="6">
        <v>12473</v>
      </c>
      <c r="F101" s="5">
        <v>0.1</v>
      </c>
      <c r="G101" s="4">
        <v>0</v>
      </c>
      <c r="H101" s="6">
        <f aca="true" t="shared" si="5" ref="H101:H112">E101*1.1</f>
        <v>13720.300000000001</v>
      </c>
      <c r="I101" s="51"/>
      <c r="J101" s="51"/>
      <c r="K101" s="6">
        <v>0</v>
      </c>
    </row>
    <row r="102" spans="1:11" ht="29.25" customHeight="1">
      <c r="A102" s="95" t="s">
        <v>189</v>
      </c>
      <c r="B102" s="95"/>
      <c r="C102" s="4" t="s">
        <v>7</v>
      </c>
      <c r="D102" s="4" t="s">
        <v>8</v>
      </c>
      <c r="E102" s="6">
        <v>22340</v>
      </c>
      <c r="F102" s="5">
        <v>0.1</v>
      </c>
      <c r="G102" s="4">
        <v>0</v>
      </c>
      <c r="H102" s="6">
        <f t="shared" si="5"/>
        <v>24574.000000000004</v>
      </c>
      <c r="I102" s="51"/>
      <c r="J102" s="51"/>
      <c r="K102" s="6">
        <v>0</v>
      </c>
    </row>
    <row r="103" spans="1:11" ht="21.75" customHeight="1">
      <c r="A103" s="95" t="s">
        <v>97</v>
      </c>
      <c r="B103" s="95"/>
      <c r="C103" s="4" t="s">
        <v>7</v>
      </c>
      <c r="D103" s="4" t="s">
        <v>8</v>
      </c>
      <c r="E103" s="6">
        <v>15878</v>
      </c>
      <c r="F103" s="5">
        <v>0.1</v>
      </c>
      <c r="G103" s="4">
        <v>0</v>
      </c>
      <c r="H103" s="6">
        <f t="shared" si="5"/>
        <v>17465.800000000003</v>
      </c>
      <c r="I103" s="51"/>
      <c r="J103" s="51"/>
      <c r="K103" s="6">
        <v>0</v>
      </c>
    </row>
    <row r="104" spans="1:11" ht="21.75" customHeight="1">
      <c r="A104" s="95" t="s">
        <v>98</v>
      </c>
      <c r="B104" s="95"/>
      <c r="C104" s="4" t="s">
        <v>7</v>
      </c>
      <c r="D104" s="4" t="s">
        <v>8</v>
      </c>
      <c r="E104" s="6">
        <v>15053</v>
      </c>
      <c r="F104" s="5">
        <v>0.1</v>
      </c>
      <c r="G104" s="4">
        <v>0</v>
      </c>
      <c r="H104" s="6">
        <f t="shared" si="5"/>
        <v>16558.300000000003</v>
      </c>
      <c r="I104" s="51"/>
      <c r="J104" s="51"/>
      <c r="K104" s="6">
        <v>0</v>
      </c>
    </row>
    <row r="105" spans="1:11" ht="24.75" customHeight="1">
      <c r="A105" s="95" t="s">
        <v>190</v>
      </c>
      <c r="B105" s="95"/>
      <c r="C105" s="4" t="s">
        <v>7</v>
      </c>
      <c r="D105" s="4" t="s">
        <v>8</v>
      </c>
      <c r="E105" s="6">
        <v>15053</v>
      </c>
      <c r="F105" s="5">
        <v>0.1</v>
      </c>
      <c r="G105" s="4">
        <v>0</v>
      </c>
      <c r="H105" s="6">
        <f t="shared" si="5"/>
        <v>16558.300000000003</v>
      </c>
      <c r="I105" s="51"/>
      <c r="J105" s="51"/>
      <c r="K105" s="6">
        <v>0</v>
      </c>
    </row>
    <row r="106" spans="1:11" ht="12.75" customHeight="1">
      <c r="A106" s="95" t="s">
        <v>191</v>
      </c>
      <c r="B106" s="95"/>
      <c r="C106" s="4" t="s">
        <v>7</v>
      </c>
      <c r="D106" s="4" t="s">
        <v>8</v>
      </c>
      <c r="E106" s="6">
        <v>15878</v>
      </c>
      <c r="F106" s="5">
        <v>0.1</v>
      </c>
      <c r="G106" s="4">
        <v>0</v>
      </c>
      <c r="H106" s="6">
        <f t="shared" si="5"/>
        <v>17465.800000000003</v>
      </c>
      <c r="I106" s="51"/>
      <c r="J106" s="51"/>
      <c r="K106" s="6">
        <v>0</v>
      </c>
    </row>
    <row r="107" spans="1:11" ht="21.75" customHeight="1">
      <c r="A107" s="95" t="s">
        <v>199</v>
      </c>
      <c r="B107" s="95"/>
      <c r="C107" s="4" t="s">
        <v>7</v>
      </c>
      <c r="D107" s="4" t="s">
        <v>8</v>
      </c>
      <c r="E107" s="6">
        <v>21268</v>
      </c>
      <c r="F107" s="5">
        <v>0.1</v>
      </c>
      <c r="G107" s="4">
        <v>0</v>
      </c>
      <c r="H107" s="6">
        <f t="shared" si="5"/>
        <v>23394.800000000003</v>
      </c>
      <c r="I107" s="51"/>
      <c r="J107" s="51"/>
      <c r="K107" s="6">
        <v>0</v>
      </c>
    </row>
    <row r="108" spans="1:11" ht="21.75" customHeight="1">
      <c r="A108" s="95" t="s">
        <v>200</v>
      </c>
      <c r="B108" s="95"/>
      <c r="C108" s="4" t="s">
        <v>7</v>
      </c>
      <c r="D108" s="4" t="s">
        <v>8</v>
      </c>
      <c r="E108" s="6">
        <v>15054</v>
      </c>
      <c r="F108" s="5">
        <v>0.1</v>
      </c>
      <c r="G108" s="4">
        <v>0</v>
      </c>
      <c r="H108" s="6">
        <f t="shared" si="5"/>
        <v>16559.4</v>
      </c>
      <c r="I108" s="51"/>
      <c r="J108" s="51"/>
      <c r="K108" s="6">
        <v>0</v>
      </c>
    </row>
    <row r="109" spans="1:11" ht="21.75" customHeight="1">
      <c r="A109" s="95" t="s">
        <v>198</v>
      </c>
      <c r="B109" s="95"/>
      <c r="C109" s="4" t="s">
        <v>7</v>
      </c>
      <c r="D109" s="4" t="s">
        <v>8</v>
      </c>
      <c r="E109" s="6">
        <v>16290</v>
      </c>
      <c r="F109" s="5">
        <v>0.1</v>
      </c>
      <c r="G109" s="4">
        <v>0</v>
      </c>
      <c r="H109" s="6">
        <f t="shared" si="5"/>
        <v>17919</v>
      </c>
      <c r="I109" s="51"/>
      <c r="J109" s="51"/>
      <c r="K109" s="6">
        <v>0</v>
      </c>
    </row>
    <row r="110" spans="1:11" ht="21.75" customHeight="1">
      <c r="A110" s="95" t="s">
        <v>192</v>
      </c>
      <c r="B110" s="95"/>
      <c r="C110" s="4" t="s">
        <v>7</v>
      </c>
      <c r="D110" s="4" t="s">
        <v>8</v>
      </c>
      <c r="E110" s="6">
        <v>16290</v>
      </c>
      <c r="F110" s="5">
        <v>0.1</v>
      </c>
      <c r="G110" s="4">
        <v>0</v>
      </c>
      <c r="H110" s="6">
        <f t="shared" si="5"/>
        <v>17919</v>
      </c>
      <c r="I110" s="51"/>
      <c r="J110" s="51"/>
      <c r="K110" s="6">
        <v>0</v>
      </c>
    </row>
    <row r="111" spans="1:11" ht="21.75" customHeight="1">
      <c r="A111" s="95" t="s">
        <v>193</v>
      </c>
      <c r="B111" s="95"/>
      <c r="C111" s="4" t="s">
        <v>7</v>
      </c>
      <c r="D111" s="4" t="s">
        <v>8</v>
      </c>
      <c r="E111" s="6">
        <v>16290</v>
      </c>
      <c r="F111" s="5">
        <v>0.1</v>
      </c>
      <c r="G111" s="4">
        <v>0</v>
      </c>
      <c r="H111" s="6">
        <f t="shared" si="5"/>
        <v>17919</v>
      </c>
      <c r="I111" s="51"/>
      <c r="J111" s="51"/>
      <c r="K111" s="6">
        <v>0</v>
      </c>
    </row>
    <row r="112" spans="1:11" ht="21.75" customHeight="1">
      <c r="A112" s="54" t="s">
        <v>194</v>
      </c>
      <c r="B112" s="54"/>
      <c r="C112" s="4" t="s">
        <v>7</v>
      </c>
      <c r="D112" s="4" t="s">
        <v>8</v>
      </c>
      <c r="E112" s="6">
        <v>16290</v>
      </c>
      <c r="F112" s="5">
        <v>0.1</v>
      </c>
      <c r="G112" s="4">
        <v>0</v>
      </c>
      <c r="H112" s="6">
        <f t="shared" si="5"/>
        <v>17919</v>
      </c>
      <c r="I112" s="51"/>
      <c r="J112" s="51"/>
      <c r="K112" s="6">
        <v>0</v>
      </c>
    </row>
    <row r="113" spans="1:11" ht="21.75" customHeight="1">
      <c r="A113" s="54" t="s">
        <v>195</v>
      </c>
      <c r="B113" s="54"/>
      <c r="C113" s="4" t="s">
        <v>7</v>
      </c>
      <c r="D113" s="4" t="s">
        <v>8</v>
      </c>
      <c r="E113" s="6">
        <v>16290</v>
      </c>
      <c r="F113" s="5">
        <v>0.1</v>
      </c>
      <c r="G113" s="4">
        <v>0</v>
      </c>
      <c r="H113" s="6">
        <f>E113*1.1</f>
        <v>17919</v>
      </c>
      <c r="I113" s="51"/>
      <c r="J113" s="51"/>
      <c r="K113" s="6">
        <v>0</v>
      </c>
    </row>
    <row r="114" spans="1:11" ht="21.75" customHeight="1">
      <c r="A114" s="54" t="s">
        <v>196</v>
      </c>
      <c r="B114" s="54"/>
      <c r="C114" s="4" t="s">
        <v>7</v>
      </c>
      <c r="D114" s="4" t="s">
        <v>8</v>
      </c>
      <c r="E114" s="6">
        <v>15054</v>
      </c>
      <c r="F114" s="5">
        <v>0.1</v>
      </c>
      <c r="G114" s="4">
        <v>0</v>
      </c>
      <c r="H114" s="6">
        <f>E114*1.1</f>
        <v>16559.4</v>
      </c>
      <c r="I114" s="51"/>
      <c r="J114" s="51"/>
      <c r="K114" s="6">
        <v>0</v>
      </c>
    </row>
    <row r="115" spans="1:11" ht="21.75" customHeight="1">
      <c r="A115" s="83"/>
      <c r="B115" s="84"/>
      <c r="C115" s="4"/>
      <c r="D115" s="4"/>
      <c r="E115" s="6"/>
      <c r="F115" s="5"/>
      <c r="G115" s="4"/>
      <c r="H115" s="6"/>
      <c r="I115" s="58"/>
      <c r="J115" s="59"/>
      <c r="K115" s="6">
        <v>0</v>
      </c>
    </row>
    <row r="116" spans="1:11" ht="21.75" customHeight="1">
      <c r="A116" s="82" t="str">
        <f>'[1]пр'!$B$9</f>
        <v>Рулет Русский бисквит 175г Амаретто (10шт)</v>
      </c>
      <c r="B116" s="54"/>
      <c r="C116" s="4" t="s">
        <v>7</v>
      </c>
      <c r="D116" s="4" t="s">
        <v>31</v>
      </c>
      <c r="E116" s="6">
        <v>0</v>
      </c>
      <c r="F116" s="5">
        <v>0.2</v>
      </c>
      <c r="G116" s="4">
        <v>0</v>
      </c>
      <c r="H116" s="6">
        <f>E116*1.2</f>
        <v>0</v>
      </c>
      <c r="I116" s="51"/>
      <c r="J116" s="51"/>
      <c r="K116" s="6">
        <v>0</v>
      </c>
    </row>
    <row r="117" spans="1:11" ht="21.75" customHeight="1">
      <c r="A117" s="82" t="str">
        <f>'[1]пр'!B$10</f>
        <v>Рулет 175г Русский бисквит  Вареная сгущенка (10шт)</v>
      </c>
      <c r="B117" s="54"/>
      <c r="C117" s="4" t="s">
        <v>7</v>
      </c>
      <c r="D117" s="4" t="s">
        <v>31</v>
      </c>
      <c r="E117" s="6">
        <v>0</v>
      </c>
      <c r="F117" s="5">
        <v>0.2</v>
      </c>
      <c r="G117" s="4">
        <v>0</v>
      </c>
      <c r="H117" s="6">
        <f aca="true" t="shared" si="6" ref="H117:H127">E117*1.2</f>
        <v>0</v>
      </c>
      <c r="I117" s="51"/>
      <c r="J117" s="51"/>
      <c r="K117" s="6">
        <v>0</v>
      </c>
    </row>
    <row r="118" spans="1:11" ht="21.75" customHeight="1">
      <c r="A118" s="82" t="str">
        <f>'[1]пр'!$B$11</f>
        <v>Рулет Русский бисквит 175г Клубника со сливками (10шт)</v>
      </c>
      <c r="B118" s="54"/>
      <c r="C118" s="4" t="s">
        <v>7</v>
      </c>
      <c r="D118" s="4" t="s">
        <v>31</v>
      </c>
      <c r="E118" s="6">
        <v>0</v>
      </c>
      <c r="F118" s="5">
        <v>0.2</v>
      </c>
      <c r="G118" s="4">
        <v>0</v>
      </c>
      <c r="H118" s="6">
        <f t="shared" si="6"/>
        <v>0</v>
      </c>
      <c r="I118" s="51"/>
      <c r="J118" s="51"/>
      <c r="K118" s="6">
        <v>0</v>
      </c>
    </row>
    <row r="119" spans="1:11" ht="21.75" customHeight="1">
      <c r="A119" s="82" t="str">
        <f>'[1]пр'!$B$12</f>
        <v>Рулет Русский бисквит 175г Лесная ягода (10шт)</v>
      </c>
      <c r="B119" s="54"/>
      <c r="C119" s="4" t="s">
        <v>7</v>
      </c>
      <c r="D119" s="4" t="s">
        <v>31</v>
      </c>
      <c r="E119" s="6">
        <v>0</v>
      </c>
      <c r="F119" s="5">
        <v>0.2</v>
      </c>
      <c r="G119" s="4">
        <v>0</v>
      </c>
      <c r="H119" s="6">
        <f t="shared" si="6"/>
        <v>0</v>
      </c>
      <c r="I119" s="51"/>
      <c r="J119" s="51"/>
      <c r="K119" s="6">
        <v>0</v>
      </c>
    </row>
    <row r="120" spans="1:11" ht="21.75" customHeight="1">
      <c r="A120" s="82" t="str">
        <f>'[1]пр'!$B$13</f>
        <v>Рулет Русский бисквит 175г Абрикосовый (10шт)</v>
      </c>
      <c r="B120" s="54"/>
      <c r="C120" s="4" t="s">
        <v>7</v>
      </c>
      <c r="D120" s="4" t="s">
        <v>31</v>
      </c>
      <c r="E120" s="6">
        <v>0</v>
      </c>
      <c r="F120" s="5">
        <v>0.2</v>
      </c>
      <c r="G120" s="4">
        <v>0</v>
      </c>
      <c r="H120" s="6">
        <f t="shared" si="6"/>
        <v>0</v>
      </c>
      <c r="I120" s="51"/>
      <c r="J120" s="51"/>
      <c r="K120" s="6">
        <v>0</v>
      </c>
    </row>
    <row r="121" spans="1:11" ht="27.75" customHeight="1">
      <c r="A121" s="82" t="str">
        <f>'[1]пр'!$B$14</f>
        <v>Рулет Русский бисквит 175г Тигровый (10шт)</v>
      </c>
      <c r="B121" s="54"/>
      <c r="C121" s="4" t="s">
        <v>7</v>
      </c>
      <c r="D121" s="4" t="s">
        <v>31</v>
      </c>
      <c r="E121" s="6">
        <v>0</v>
      </c>
      <c r="F121" s="5">
        <v>0.2</v>
      </c>
      <c r="G121" s="4">
        <v>0</v>
      </c>
      <c r="H121" s="6">
        <f t="shared" si="6"/>
        <v>0</v>
      </c>
      <c r="I121" s="51"/>
      <c r="J121" s="51"/>
      <c r="K121" s="6">
        <v>0</v>
      </c>
    </row>
    <row r="122" spans="1:11" ht="28.5" customHeight="1">
      <c r="A122" s="82" t="str">
        <f>'[1]пр'!$B$15</f>
        <v>Рулет Русский бисквит 175г Шоколадный (10шт)</v>
      </c>
      <c r="B122" s="54"/>
      <c r="C122" s="4" t="s">
        <v>7</v>
      </c>
      <c r="D122" s="4" t="s">
        <v>31</v>
      </c>
      <c r="E122" s="6">
        <v>0</v>
      </c>
      <c r="F122" s="5">
        <v>0.2</v>
      </c>
      <c r="G122" s="4">
        <v>0</v>
      </c>
      <c r="H122" s="6">
        <f t="shared" si="6"/>
        <v>0</v>
      </c>
      <c r="I122" s="51"/>
      <c r="J122" s="51"/>
      <c r="K122" s="6">
        <v>0</v>
      </c>
    </row>
    <row r="123" spans="1:11" ht="30.75" customHeight="1">
      <c r="A123" s="82" t="str">
        <f>'[1]пр'!$B$16</f>
        <v>Мини-рулеты Русский бисквит 175г Абрикос (15шт)</v>
      </c>
      <c r="B123" s="54"/>
      <c r="C123" s="4" t="s">
        <v>7</v>
      </c>
      <c r="D123" s="4" t="s">
        <v>31</v>
      </c>
      <c r="E123" s="6">
        <v>0</v>
      </c>
      <c r="F123" s="5">
        <v>0.2</v>
      </c>
      <c r="G123" s="4">
        <v>0</v>
      </c>
      <c r="H123" s="6">
        <f t="shared" si="6"/>
        <v>0</v>
      </c>
      <c r="I123" s="51"/>
      <c r="J123" s="51"/>
      <c r="K123" s="6">
        <v>0</v>
      </c>
    </row>
    <row r="124" spans="1:11" ht="28.5" customHeight="1">
      <c r="A124" s="82" t="str">
        <f>'[1]пр'!$B$17</f>
        <v>Мини-рулеты Русский бисквит 175г Вареная сгущенка (15шт)</v>
      </c>
      <c r="B124" s="54"/>
      <c r="C124" s="4" t="s">
        <v>7</v>
      </c>
      <c r="D124" s="4" t="s">
        <v>31</v>
      </c>
      <c r="E124" s="6">
        <v>0</v>
      </c>
      <c r="F124" s="5">
        <v>0.2</v>
      </c>
      <c r="G124" s="4">
        <v>0</v>
      </c>
      <c r="H124" s="6">
        <f t="shared" si="6"/>
        <v>0</v>
      </c>
      <c r="I124" s="51"/>
      <c r="J124" s="51"/>
      <c r="K124" s="6"/>
    </row>
    <row r="125" spans="1:11" ht="33.75" customHeight="1">
      <c r="A125" s="82" t="str">
        <f>'[1]пр'!$B$18</f>
        <v>Мини-рулеты Русский бисквит 175г Крем-брюле (15шт)</v>
      </c>
      <c r="B125" s="54"/>
      <c r="C125" s="4" t="s">
        <v>7</v>
      </c>
      <c r="D125" s="4" t="s">
        <v>31</v>
      </c>
      <c r="E125" s="6">
        <v>0</v>
      </c>
      <c r="F125" s="5">
        <v>0.2</v>
      </c>
      <c r="G125" s="4">
        <v>0</v>
      </c>
      <c r="H125" s="6">
        <f t="shared" si="6"/>
        <v>0</v>
      </c>
      <c r="I125" s="51"/>
      <c r="J125" s="51"/>
      <c r="K125" s="6">
        <v>0</v>
      </c>
    </row>
    <row r="126" spans="1:11" ht="21.75" customHeight="1">
      <c r="A126" s="82" t="str">
        <f>'[1]пр'!$B$19</f>
        <v>Мини-рулеты Русский бисквит 175г Малина со сливками (15шт)</v>
      </c>
      <c r="B126" s="54"/>
      <c r="C126" s="4" t="s">
        <v>7</v>
      </c>
      <c r="D126" s="4" t="s">
        <v>31</v>
      </c>
      <c r="E126" s="6">
        <v>0</v>
      </c>
      <c r="F126" s="5">
        <v>0.2</v>
      </c>
      <c r="G126" s="4">
        <v>0</v>
      </c>
      <c r="H126" s="6">
        <f t="shared" si="6"/>
        <v>0</v>
      </c>
      <c r="I126" s="51"/>
      <c r="J126" s="51"/>
      <c r="K126" s="6">
        <v>0</v>
      </c>
    </row>
    <row r="127" spans="1:11" ht="21.75" customHeight="1">
      <c r="A127" s="82" t="str">
        <f>'[1]пр'!$B$20</f>
        <v>Мини-рулеты Русский бисквит 175г Шоколад-орех (15шт)</v>
      </c>
      <c r="B127" s="54"/>
      <c r="C127" s="4" t="s">
        <v>7</v>
      </c>
      <c r="D127" s="4" t="s">
        <v>31</v>
      </c>
      <c r="E127" s="6">
        <v>0</v>
      </c>
      <c r="F127" s="5">
        <v>0.2</v>
      </c>
      <c r="G127" s="4">
        <v>0</v>
      </c>
      <c r="H127" s="6">
        <f t="shared" si="6"/>
        <v>0</v>
      </c>
      <c r="I127" s="51"/>
      <c r="J127" s="51"/>
      <c r="K127" s="6">
        <v>0</v>
      </c>
    </row>
    <row r="128" spans="1:11" ht="21.75" customHeight="1">
      <c r="A128" s="80"/>
      <c r="B128" s="81"/>
      <c r="C128" s="4"/>
      <c r="D128" s="4"/>
      <c r="E128" s="6"/>
      <c r="F128" s="5"/>
      <c r="G128" s="4"/>
      <c r="H128" s="6"/>
      <c r="I128" s="58"/>
      <c r="J128" s="59"/>
      <c r="K128" s="6">
        <v>0</v>
      </c>
    </row>
    <row r="129" spans="1:11" ht="21.75" customHeight="1">
      <c r="A129" s="82" t="str">
        <f>'[2]пр'!$B$9</f>
        <v>Рулет Royal Cake бисквитный Абрикос 200г</v>
      </c>
      <c r="B129" s="54"/>
      <c r="C129" s="4" t="s">
        <v>7</v>
      </c>
      <c r="D129" s="4" t="s">
        <v>31</v>
      </c>
      <c r="E129" s="6">
        <v>0</v>
      </c>
      <c r="F129" s="5">
        <v>0.2</v>
      </c>
      <c r="G129" s="4">
        <v>0</v>
      </c>
      <c r="H129" s="6">
        <v>0</v>
      </c>
      <c r="I129" s="51"/>
      <c r="J129" s="51"/>
      <c r="K129" s="6">
        <v>0</v>
      </c>
    </row>
    <row r="130" spans="1:11" ht="21.75" customHeight="1">
      <c r="A130" s="82" t="str">
        <f>'[2]пр'!$B$10</f>
        <v>Рулет Royal Cake бисквитный Вареная сгущенка 200г</v>
      </c>
      <c r="B130" s="54"/>
      <c r="C130" s="4" t="s">
        <v>7</v>
      </c>
      <c r="D130" s="4" t="s">
        <v>31</v>
      </c>
      <c r="E130" s="6">
        <v>0</v>
      </c>
      <c r="F130" s="5">
        <v>0.2</v>
      </c>
      <c r="G130" s="4">
        <v>0</v>
      </c>
      <c r="H130" s="6">
        <f aca="true" t="shared" si="7" ref="H130:H140">E130*1.2</f>
        <v>0</v>
      </c>
      <c r="I130" s="51"/>
      <c r="J130" s="51"/>
      <c r="K130" s="6">
        <v>0</v>
      </c>
    </row>
    <row r="131" spans="1:11" ht="21.75" customHeight="1">
      <c r="A131" s="82" t="str">
        <f>'[2]пр'!$B$11</f>
        <v>Рулет Royal Cake бисквитный Вишня 200г</v>
      </c>
      <c r="B131" s="54"/>
      <c r="C131" s="4" t="s">
        <v>7</v>
      </c>
      <c r="D131" s="4" t="s">
        <v>31</v>
      </c>
      <c r="E131" s="6">
        <v>0</v>
      </c>
      <c r="F131" s="5">
        <v>0.2</v>
      </c>
      <c r="G131" s="4">
        <v>0</v>
      </c>
      <c r="H131" s="6">
        <f t="shared" si="7"/>
        <v>0</v>
      </c>
      <c r="I131" s="51"/>
      <c r="J131" s="51"/>
      <c r="K131" s="6">
        <v>0</v>
      </c>
    </row>
    <row r="132" spans="1:11" ht="21.75" customHeight="1">
      <c r="A132" s="82" t="str">
        <f>'[2]пр'!$B$12</f>
        <v>Рулет Royal Cake бисквитный Клубника</v>
      </c>
      <c r="B132" s="54"/>
      <c r="C132" s="4" t="s">
        <v>7</v>
      </c>
      <c r="D132" s="4" t="s">
        <v>31</v>
      </c>
      <c r="E132" s="6">
        <v>0</v>
      </c>
      <c r="F132" s="5">
        <v>0.2</v>
      </c>
      <c r="G132" s="4">
        <v>0</v>
      </c>
      <c r="H132" s="6">
        <f t="shared" si="7"/>
        <v>0</v>
      </c>
      <c r="I132" s="51"/>
      <c r="J132" s="51"/>
      <c r="K132" s="6">
        <v>0</v>
      </c>
    </row>
    <row r="133" spans="1:11" ht="21.75" customHeight="1">
      <c r="A133" s="82" t="str">
        <f>'[2]пр'!$B$13</f>
        <v>Рулет Royal Cake бисквитный Лесная ягода 200г</v>
      </c>
      <c r="B133" s="54"/>
      <c r="C133" s="4" t="s">
        <v>7</v>
      </c>
      <c r="D133" s="4" t="s">
        <v>31</v>
      </c>
      <c r="E133" s="6">
        <v>0</v>
      </c>
      <c r="F133" s="5">
        <v>0.2</v>
      </c>
      <c r="G133" s="4">
        <v>0</v>
      </c>
      <c r="H133" s="6">
        <f t="shared" si="7"/>
        <v>0</v>
      </c>
      <c r="I133" s="51"/>
      <c r="J133" s="51"/>
      <c r="K133" s="6">
        <v>0</v>
      </c>
    </row>
    <row r="134" spans="1:11" ht="21.75" customHeight="1">
      <c r="A134" s="82" t="str">
        <f>'[2]пр'!$B$14</f>
        <v>Рулет Royal Cake бисквитный Шоколад 200г</v>
      </c>
      <c r="B134" s="54"/>
      <c r="C134" s="4" t="s">
        <v>7</v>
      </c>
      <c r="D134" s="4" t="s">
        <v>31</v>
      </c>
      <c r="E134" s="6">
        <v>0</v>
      </c>
      <c r="F134" s="5">
        <v>0.2</v>
      </c>
      <c r="G134" s="4">
        <v>0</v>
      </c>
      <c r="H134" s="6">
        <f t="shared" si="7"/>
        <v>0</v>
      </c>
      <c r="I134" s="51"/>
      <c r="J134" s="51"/>
      <c r="K134" s="6">
        <v>0</v>
      </c>
    </row>
    <row r="135" spans="1:11" ht="21.75" customHeight="1">
      <c r="A135" s="82" t="str">
        <f>'[2]пр'!$B$15</f>
        <v>Рулет Сладкая Пятерочка мини Абрикос 140г</v>
      </c>
      <c r="B135" s="54"/>
      <c r="C135" s="4" t="s">
        <v>7</v>
      </c>
      <c r="D135" s="4" t="s">
        <v>31</v>
      </c>
      <c r="E135" s="6">
        <v>0</v>
      </c>
      <c r="F135" s="5">
        <v>0.2</v>
      </c>
      <c r="G135" s="4">
        <v>0</v>
      </c>
      <c r="H135" s="6">
        <f t="shared" si="7"/>
        <v>0</v>
      </c>
      <c r="I135" s="51"/>
      <c r="J135" s="51"/>
      <c r="K135" s="6">
        <v>0</v>
      </c>
    </row>
    <row r="136" spans="1:11" ht="21.75" customHeight="1">
      <c r="A136" s="82" t="str">
        <f>'[2]пр'!$B$16</f>
        <v>Рулет Сладкая Пятерочка мини Вареная сгущенка 140г</v>
      </c>
      <c r="B136" s="54"/>
      <c r="C136" s="4" t="s">
        <v>7</v>
      </c>
      <c r="D136" s="4" t="s">
        <v>31</v>
      </c>
      <c r="E136" s="6">
        <v>0</v>
      </c>
      <c r="F136" s="5">
        <v>0.2</v>
      </c>
      <c r="G136" s="4">
        <v>0</v>
      </c>
      <c r="H136" s="6">
        <f t="shared" si="7"/>
        <v>0</v>
      </c>
      <c r="I136" s="51"/>
      <c r="J136" s="51"/>
      <c r="K136" s="6">
        <v>0</v>
      </c>
    </row>
    <row r="137" spans="1:11" ht="22.5" customHeight="1">
      <c r="A137" s="82" t="str">
        <f>'[2]пр'!$B$17</f>
        <v>Рулет Сладкая Пятерочка мини Клубника 140г</v>
      </c>
      <c r="B137" s="54"/>
      <c r="C137" s="4" t="s">
        <v>7</v>
      </c>
      <c r="D137" s="4" t="s">
        <v>31</v>
      </c>
      <c r="E137" s="6">
        <v>0</v>
      </c>
      <c r="F137" s="5">
        <v>0.2</v>
      </c>
      <c r="G137" s="4">
        <v>0</v>
      </c>
      <c r="H137" s="6">
        <f t="shared" si="7"/>
        <v>0</v>
      </c>
      <c r="I137" s="51"/>
      <c r="J137" s="51"/>
      <c r="K137" s="6"/>
    </row>
    <row r="138" spans="1:11" ht="21.75" customHeight="1">
      <c r="A138" s="82" t="str">
        <f>'[2]пр'!$B$18</f>
        <v>Рулет Сладкая Пятерочка мини Шоколад 140г</v>
      </c>
      <c r="B138" s="54"/>
      <c r="C138" s="4" t="s">
        <v>7</v>
      </c>
      <c r="D138" s="4" t="s">
        <v>31</v>
      </c>
      <c r="E138" s="6">
        <v>0</v>
      </c>
      <c r="F138" s="5">
        <v>0.2</v>
      </c>
      <c r="G138" s="4">
        <v>0</v>
      </c>
      <c r="H138" s="6">
        <f t="shared" si="7"/>
        <v>0</v>
      </c>
      <c r="I138" s="51"/>
      <c r="J138" s="51"/>
      <c r="K138" s="6">
        <v>0</v>
      </c>
    </row>
    <row r="139" spans="1:11" ht="21.75" customHeight="1">
      <c r="A139" s="82" t="str">
        <f>'[2]пр'!$B$19</f>
        <v>Коржи Венские бисквитные ванильные 400г</v>
      </c>
      <c r="B139" s="54"/>
      <c r="C139" s="4" t="s">
        <v>7</v>
      </c>
      <c r="D139" s="4" t="s">
        <v>31</v>
      </c>
      <c r="E139" s="6">
        <v>0</v>
      </c>
      <c r="F139" s="5">
        <v>0.2</v>
      </c>
      <c r="G139" s="4">
        <v>0</v>
      </c>
      <c r="H139" s="6">
        <f t="shared" si="7"/>
        <v>0</v>
      </c>
      <c r="I139" s="51"/>
      <c r="J139" s="51"/>
      <c r="K139" s="6">
        <v>0</v>
      </c>
    </row>
    <row r="140" spans="1:11" ht="21.75" customHeight="1">
      <c r="A140" s="82" t="str">
        <f>'[2]пр'!$B$20</f>
        <v>Коржи Венские бисквитные шоколадные 400г</v>
      </c>
      <c r="B140" s="54"/>
      <c r="C140" s="4" t="s">
        <v>7</v>
      </c>
      <c r="D140" s="4" t="s">
        <v>31</v>
      </c>
      <c r="E140" s="6">
        <v>0</v>
      </c>
      <c r="F140" s="5">
        <v>0.2</v>
      </c>
      <c r="G140" s="4">
        <v>0</v>
      </c>
      <c r="H140" s="6">
        <f t="shared" si="7"/>
        <v>0</v>
      </c>
      <c r="I140" s="51"/>
      <c r="J140" s="51"/>
      <c r="K140" s="6">
        <v>0</v>
      </c>
    </row>
    <row r="141" spans="1:11" ht="21.75" customHeight="1">
      <c r="A141" s="82" t="str">
        <f>'[2]пр'!$B$21</f>
        <v>Пирожное Tomy бисквитное 4шт клубничный джем 140г</v>
      </c>
      <c r="B141" s="54"/>
      <c r="C141" s="4" t="s">
        <v>7</v>
      </c>
      <c r="D141" s="4" t="s">
        <v>31</v>
      </c>
      <c r="E141" s="6">
        <v>0</v>
      </c>
      <c r="F141" s="5">
        <v>0.2</v>
      </c>
      <c r="G141" s="4">
        <v>0</v>
      </c>
      <c r="H141" s="6">
        <f>E141*1.2</f>
        <v>0</v>
      </c>
      <c r="I141" s="51"/>
      <c r="J141" s="51"/>
      <c r="K141" s="6">
        <v>0</v>
      </c>
    </row>
    <row r="142" spans="1:11" ht="27.75" customHeight="1" thickBot="1">
      <c r="A142" s="82" t="str">
        <f>'[2]пр'!$B$22</f>
        <v>Пирожное Tomy бисквитное 4шт какао/крем 140г</v>
      </c>
      <c r="B142" s="54"/>
      <c r="C142" s="4" t="s">
        <v>7</v>
      </c>
      <c r="D142" s="4" t="s">
        <v>31</v>
      </c>
      <c r="E142" s="6">
        <v>0</v>
      </c>
      <c r="F142" s="5">
        <v>0.2</v>
      </c>
      <c r="G142" s="4">
        <v>0</v>
      </c>
      <c r="H142" s="6">
        <f>E142*1.2</f>
        <v>0</v>
      </c>
      <c r="I142" s="51"/>
      <c r="J142" s="51"/>
      <c r="K142" s="6">
        <v>0</v>
      </c>
    </row>
    <row r="143" spans="1:11" ht="21.75" customHeight="1" thickBot="1">
      <c r="A143" s="69" t="s">
        <v>35</v>
      </c>
      <c r="B143" s="70"/>
      <c r="C143" s="70"/>
      <c r="D143" s="70"/>
      <c r="E143" s="70"/>
      <c r="F143" s="70"/>
      <c r="G143" s="70"/>
      <c r="H143" s="70"/>
      <c r="I143" s="70"/>
      <c r="J143" s="71"/>
      <c r="K143" s="6">
        <v>0</v>
      </c>
    </row>
    <row r="144" spans="1:11" ht="21.75" customHeight="1" thickBot="1">
      <c r="A144" s="55" t="s">
        <v>34</v>
      </c>
      <c r="B144" s="56"/>
      <c r="C144" s="56"/>
      <c r="D144" s="56"/>
      <c r="E144" s="56"/>
      <c r="F144" s="56"/>
      <c r="G144" s="56"/>
      <c r="H144" s="56"/>
      <c r="I144" s="56"/>
      <c r="J144" s="57"/>
      <c r="K144" s="6">
        <v>0</v>
      </c>
    </row>
    <row r="145" spans="1:11" ht="21.75" customHeight="1">
      <c r="A145" s="54" t="s">
        <v>89</v>
      </c>
      <c r="B145" s="54"/>
      <c r="C145" s="4" t="s">
        <v>7</v>
      </c>
      <c r="D145" s="4" t="s">
        <v>33</v>
      </c>
      <c r="E145" s="6">
        <f>H145/(1+F145)/1</f>
        <v>3285.9999999999995</v>
      </c>
      <c r="F145" s="5">
        <v>0.1</v>
      </c>
      <c r="G145" s="4">
        <v>0</v>
      </c>
      <c r="H145" s="6">
        <f>K154</f>
        <v>3614.6</v>
      </c>
      <c r="I145" s="51" t="s">
        <v>130</v>
      </c>
      <c r="J145" s="51"/>
      <c r="K145" s="6">
        <v>0</v>
      </c>
    </row>
    <row r="146" spans="1:11" ht="21.75" customHeight="1">
      <c r="A146" s="54" t="s">
        <v>90</v>
      </c>
      <c r="B146" s="54"/>
      <c r="C146" s="4" t="s">
        <v>7</v>
      </c>
      <c r="D146" s="4" t="s">
        <v>33</v>
      </c>
      <c r="E146" s="6">
        <f>H146/(1+F146)/1</f>
        <v>5350</v>
      </c>
      <c r="F146" s="5">
        <v>0.1</v>
      </c>
      <c r="G146" s="4">
        <v>0</v>
      </c>
      <c r="H146" s="6">
        <f>K155</f>
        <v>5885</v>
      </c>
      <c r="I146" s="51" t="s">
        <v>130</v>
      </c>
      <c r="J146" s="51"/>
      <c r="K146" s="6">
        <v>0</v>
      </c>
    </row>
    <row r="147" spans="1:11" ht="21.75" customHeight="1" thickBot="1">
      <c r="A147" s="54" t="s">
        <v>91</v>
      </c>
      <c r="B147" s="54"/>
      <c r="C147" s="4" t="s">
        <v>7</v>
      </c>
      <c r="D147" s="4" t="s">
        <v>33</v>
      </c>
      <c r="E147" s="6">
        <f>H147/(1+F147)/1</f>
        <v>4031</v>
      </c>
      <c r="F147" s="5">
        <v>0.1</v>
      </c>
      <c r="G147" s="4">
        <v>0</v>
      </c>
      <c r="H147" s="6">
        <f>K156</f>
        <v>4434.1</v>
      </c>
      <c r="I147" s="51" t="s">
        <v>130</v>
      </c>
      <c r="J147" s="51"/>
      <c r="K147" s="6">
        <v>0</v>
      </c>
    </row>
    <row r="148" spans="1:11" ht="21.75" customHeight="1" thickBot="1">
      <c r="A148" s="55" t="s">
        <v>201</v>
      </c>
      <c r="B148" s="56"/>
      <c r="C148" s="56"/>
      <c r="D148" s="56"/>
      <c r="E148" s="56"/>
      <c r="F148" s="56"/>
      <c r="G148" s="56"/>
      <c r="H148" s="56"/>
      <c r="I148" s="56"/>
      <c r="J148" s="57"/>
      <c r="K148" s="6">
        <v>0</v>
      </c>
    </row>
    <row r="149" spans="1:11" ht="21.75" customHeight="1">
      <c r="A149" s="54" t="s">
        <v>123</v>
      </c>
      <c r="B149" s="54"/>
      <c r="C149" s="4" t="s">
        <v>7</v>
      </c>
      <c r="D149" s="4" t="s">
        <v>31</v>
      </c>
      <c r="E149" s="6">
        <v>3000</v>
      </c>
      <c r="F149" s="5">
        <v>0.1</v>
      </c>
      <c r="G149" s="4">
        <v>0</v>
      </c>
      <c r="H149" s="6">
        <f>E149*1.1</f>
        <v>3300.0000000000005</v>
      </c>
      <c r="I149" s="51" t="s">
        <v>40</v>
      </c>
      <c r="J149" s="51"/>
      <c r="K149" s="6">
        <v>0</v>
      </c>
    </row>
    <row r="150" spans="1:11" ht="21.75" customHeight="1">
      <c r="A150" s="52" t="s">
        <v>202</v>
      </c>
      <c r="B150" s="52"/>
      <c r="C150" s="18" t="s">
        <v>7</v>
      </c>
      <c r="D150" s="18" t="s">
        <v>31</v>
      </c>
      <c r="E150" s="6">
        <v>0</v>
      </c>
      <c r="F150" s="5">
        <v>0.2</v>
      </c>
      <c r="G150" s="7">
        <v>0</v>
      </c>
      <c r="H150" s="6">
        <v>0</v>
      </c>
      <c r="I150" s="51"/>
      <c r="J150" s="51"/>
      <c r="K150" s="6">
        <v>0</v>
      </c>
    </row>
    <row r="151" spans="1:11" ht="21.75" customHeight="1">
      <c r="A151" s="52" t="s">
        <v>203</v>
      </c>
      <c r="B151" s="52"/>
      <c r="C151" s="18" t="s">
        <v>7</v>
      </c>
      <c r="D151" s="18" t="s">
        <v>31</v>
      </c>
      <c r="E151" s="18">
        <v>0</v>
      </c>
      <c r="F151" s="5">
        <v>0.2</v>
      </c>
      <c r="G151" s="7">
        <v>0</v>
      </c>
      <c r="H151" s="6">
        <f aca="true" t="shared" si="8" ref="H151:H160">K160</f>
        <v>0</v>
      </c>
      <c r="I151" s="51"/>
      <c r="J151" s="51"/>
      <c r="K151" s="6">
        <v>0</v>
      </c>
    </row>
    <row r="152" spans="1:11" ht="12.75" customHeight="1" hidden="1" thickBot="1">
      <c r="A152" s="52" t="s">
        <v>204</v>
      </c>
      <c r="B152" s="52"/>
      <c r="C152" s="18" t="s">
        <v>7</v>
      </c>
      <c r="D152" s="18" t="s">
        <v>31</v>
      </c>
      <c r="E152" s="18">
        <v>0</v>
      </c>
      <c r="F152" s="5">
        <v>0.2</v>
      </c>
      <c r="G152" s="7">
        <v>0</v>
      </c>
      <c r="H152" s="6">
        <f t="shared" si="8"/>
        <v>0</v>
      </c>
      <c r="I152" s="51"/>
      <c r="J152" s="51"/>
      <c r="K152" s="6">
        <v>0</v>
      </c>
    </row>
    <row r="153" spans="1:11" ht="12.75" customHeight="1" hidden="1" thickBot="1">
      <c r="A153" s="52" t="s">
        <v>205</v>
      </c>
      <c r="B153" s="52"/>
      <c r="C153" s="18" t="s">
        <v>7</v>
      </c>
      <c r="D153" s="18" t="s">
        <v>31</v>
      </c>
      <c r="E153" s="18">
        <v>0</v>
      </c>
      <c r="F153" s="5">
        <v>0.2</v>
      </c>
      <c r="G153" s="7">
        <v>0</v>
      </c>
      <c r="H153" s="6">
        <f t="shared" si="8"/>
        <v>0</v>
      </c>
      <c r="I153" s="51"/>
      <c r="J153" s="51"/>
      <c r="K153" s="6">
        <v>0</v>
      </c>
    </row>
    <row r="154" spans="1:11" ht="21.75" customHeight="1" hidden="1">
      <c r="A154" s="52" t="s">
        <v>206</v>
      </c>
      <c r="B154" s="52"/>
      <c r="C154" s="18" t="s">
        <v>7</v>
      </c>
      <c r="D154" s="18" t="s">
        <v>31</v>
      </c>
      <c r="E154" s="18">
        <v>0</v>
      </c>
      <c r="F154" s="5">
        <v>0.2</v>
      </c>
      <c r="G154" s="7">
        <v>0</v>
      </c>
      <c r="H154" s="6">
        <f t="shared" si="8"/>
        <v>0</v>
      </c>
      <c r="I154" s="51"/>
      <c r="J154" s="51"/>
      <c r="K154" s="6">
        <v>3614.6</v>
      </c>
    </row>
    <row r="155" spans="1:11" ht="21.75" customHeight="1" hidden="1">
      <c r="A155" s="52" t="s">
        <v>207</v>
      </c>
      <c r="B155" s="52"/>
      <c r="C155" s="18" t="s">
        <v>7</v>
      </c>
      <c r="D155" s="18" t="s">
        <v>31</v>
      </c>
      <c r="E155" s="18">
        <v>0</v>
      </c>
      <c r="F155" s="5">
        <v>0.2</v>
      </c>
      <c r="G155" s="7">
        <v>0</v>
      </c>
      <c r="H155" s="6">
        <f>K164</f>
        <v>0</v>
      </c>
      <c r="I155" s="51"/>
      <c r="J155" s="51"/>
      <c r="K155" s="6">
        <v>5885</v>
      </c>
    </row>
    <row r="156" spans="1:11" ht="21.75" customHeight="1" hidden="1" thickBot="1">
      <c r="A156" s="52" t="s">
        <v>208</v>
      </c>
      <c r="B156" s="52"/>
      <c r="C156" s="18" t="s">
        <v>7</v>
      </c>
      <c r="D156" s="18" t="s">
        <v>31</v>
      </c>
      <c r="E156" s="18">
        <v>0</v>
      </c>
      <c r="F156" s="5">
        <v>0.2</v>
      </c>
      <c r="G156" s="7">
        <v>0</v>
      </c>
      <c r="H156" s="6">
        <f>K165</f>
        <v>0</v>
      </c>
      <c r="I156" s="51"/>
      <c r="J156" s="51"/>
      <c r="K156" s="6">
        <v>4434.1</v>
      </c>
    </row>
    <row r="157" spans="1:11" ht="12.75" customHeight="1">
      <c r="A157" s="52" t="s">
        <v>209</v>
      </c>
      <c r="B157" s="52"/>
      <c r="C157" s="18" t="s">
        <v>7</v>
      </c>
      <c r="D157" s="18" t="s">
        <v>31</v>
      </c>
      <c r="E157" s="18">
        <v>0</v>
      </c>
      <c r="F157" s="5">
        <v>0.2</v>
      </c>
      <c r="G157" s="7">
        <v>0</v>
      </c>
      <c r="H157" s="35">
        <f>K166</f>
        <v>0</v>
      </c>
      <c r="I157" s="51"/>
      <c r="J157" s="51"/>
      <c r="K157" s="6">
        <v>0</v>
      </c>
    </row>
    <row r="158" spans="1:11" ht="34.5" customHeight="1" hidden="1">
      <c r="A158" s="54" t="s">
        <v>210</v>
      </c>
      <c r="B158" s="54"/>
      <c r="C158" s="18" t="s">
        <v>7</v>
      </c>
      <c r="D158" s="18" t="s">
        <v>31</v>
      </c>
      <c r="E158" s="47">
        <v>0</v>
      </c>
      <c r="F158" s="5">
        <v>0.2</v>
      </c>
      <c r="G158" s="4">
        <v>0</v>
      </c>
      <c r="H158" s="6">
        <f t="shared" si="8"/>
        <v>0</v>
      </c>
      <c r="I158" s="51"/>
      <c r="J158" s="51"/>
      <c r="K158" s="6">
        <v>2800</v>
      </c>
    </row>
    <row r="159" spans="1:11" ht="21.75" customHeight="1">
      <c r="A159" s="52" t="s">
        <v>211</v>
      </c>
      <c r="B159" s="52"/>
      <c r="C159" s="18" t="s">
        <v>7</v>
      </c>
      <c r="D159" s="18" t="s">
        <v>31</v>
      </c>
      <c r="E159" s="18">
        <v>0</v>
      </c>
      <c r="F159" s="5">
        <v>0.2</v>
      </c>
      <c r="G159" s="7">
        <v>0</v>
      </c>
      <c r="H159" s="6">
        <f t="shared" si="8"/>
        <v>0</v>
      </c>
      <c r="I159" s="51"/>
      <c r="J159" s="51"/>
      <c r="K159" s="6">
        <v>2884</v>
      </c>
    </row>
    <row r="160" spans="1:11" ht="21.75" customHeight="1">
      <c r="A160" s="52" t="s">
        <v>212</v>
      </c>
      <c r="B160" s="52"/>
      <c r="C160" s="18" t="s">
        <v>7</v>
      </c>
      <c r="D160" s="18" t="s">
        <v>31</v>
      </c>
      <c r="E160" s="18">
        <v>0</v>
      </c>
      <c r="F160" s="8">
        <v>0.2</v>
      </c>
      <c r="G160" s="7">
        <v>0</v>
      </c>
      <c r="H160" s="35">
        <f t="shared" si="8"/>
        <v>0</v>
      </c>
      <c r="I160" s="53"/>
      <c r="J160" s="53"/>
      <c r="K160" s="6">
        <v>0</v>
      </c>
    </row>
    <row r="161" spans="1:11" ht="21.75" customHeight="1" thickBot="1">
      <c r="A161" s="50" t="s">
        <v>213</v>
      </c>
      <c r="B161" s="50"/>
      <c r="C161" s="18" t="s">
        <v>7</v>
      </c>
      <c r="D161" s="18" t="s">
        <v>31</v>
      </c>
      <c r="E161" s="48">
        <v>0</v>
      </c>
      <c r="F161" s="5">
        <v>0.2</v>
      </c>
      <c r="G161" s="49">
        <v>0</v>
      </c>
      <c r="H161" s="6">
        <f>K170</f>
        <v>0</v>
      </c>
      <c r="I161" s="51"/>
      <c r="J161" s="51"/>
      <c r="K161" s="6">
        <v>0</v>
      </c>
    </row>
    <row r="162" spans="1:11" ht="21.75" customHeight="1" thickBot="1">
      <c r="A162" s="55" t="s">
        <v>41</v>
      </c>
      <c r="B162" s="56"/>
      <c r="C162" s="56"/>
      <c r="D162" s="56"/>
      <c r="E162" s="56"/>
      <c r="F162" s="56"/>
      <c r="G162" s="56"/>
      <c r="H162" s="56"/>
      <c r="I162" s="56"/>
      <c r="J162" s="57"/>
      <c r="K162" s="6">
        <v>0</v>
      </c>
    </row>
    <row r="163" spans="1:11" ht="21.75" customHeight="1">
      <c r="A163" s="54" t="s">
        <v>123</v>
      </c>
      <c r="B163" s="54"/>
      <c r="C163" s="4" t="s">
        <v>7</v>
      </c>
      <c r="D163" s="4" t="s">
        <v>31</v>
      </c>
      <c r="E163" s="6">
        <v>3000</v>
      </c>
      <c r="F163" s="5">
        <v>0.1</v>
      </c>
      <c r="G163" s="4">
        <v>0</v>
      </c>
      <c r="H163" s="6">
        <f>E163*1.1</f>
        <v>3300.0000000000005</v>
      </c>
      <c r="I163" s="51" t="s">
        <v>40</v>
      </c>
      <c r="J163" s="51"/>
      <c r="K163" s="6">
        <v>0</v>
      </c>
    </row>
    <row r="164" spans="1:11" ht="21.75" customHeight="1">
      <c r="A164" s="52" t="s">
        <v>74</v>
      </c>
      <c r="B164" s="52"/>
      <c r="C164" s="18" t="s">
        <v>24</v>
      </c>
      <c r="D164" s="18" t="s">
        <v>8</v>
      </c>
      <c r="E164" s="6">
        <v>0</v>
      </c>
      <c r="F164" s="5">
        <v>0.1</v>
      </c>
      <c r="G164" s="7">
        <v>0</v>
      </c>
      <c r="H164" s="6">
        <v>0</v>
      </c>
      <c r="I164" s="58" t="s">
        <v>85</v>
      </c>
      <c r="J164" s="59"/>
      <c r="K164" s="6">
        <v>0</v>
      </c>
    </row>
    <row r="165" spans="1:11" ht="21.75" customHeight="1">
      <c r="A165" s="52" t="s">
        <v>75</v>
      </c>
      <c r="B165" s="52"/>
      <c r="C165" s="18" t="s">
        <v>24</v>
      </c>
      <c r="D165" s="18" t="s">
        <v>8</v>
      </c>
      <c r="E165" s="18">
        <v>0</v>
      </c>
      <c r="F165" s="5">
        <v>0.1</v>
      </c>
      <c r="G165" s="7">
        <v>0</v>
      </c>
      <c r="H165" s="6">
        <f aca="true" t="shared" si="9" ref="H165:H171">K174</f>
        <v>0</v>
      </c>
      <c r="I165" s="58" t="s">
        <v>85</v>
      </c>
      <c r="J165" s="59"/>
      <c r="K165" s="6">
        <v>0</v>
      </c>
    </row>
    <row r="166" spans="1:11" ht="21.75" customHeight="1">
      <c r="A166" s="52" t="s">
        <v>76</v>
      </c>
      <c r="B166" s="52"/>
      <c r="C166" s="18" t="s">
        <v>24</v>
      </c>
      <c r="D166" s="18" t="s">
        <v>8</v>
      </c>
      <c r="E166" s="18">
        <v>0</v>
      </c>
      <c r="F166" s="5">
        <v>0.1</v>
      </c>
      <c r="G166" s="7">
        <v>0</v>
      </c>
      <c r="H166" s="6">
        <f t="shared" si="9"/>
        <v>0</v>
      </c>
      <c r="I166" s="58" t="s">
        <v>85</v>
      </c>
      <c r="J166" s="59"/>
      <c r="K166" s="6">
        <v>0</v>
      </c>
    </row>
    <row r="167" spans="1:11" ht="21.75" customHeight="1">
      <c r="A167" s="52" t="s">
        <v>77</v>
      </c>
      <c r="B167" s="52"/>
      <c r="C167" s="18" t="s">
        <v>24</v>
      </c>
      <c r="D167" s="18" t="s">
        <v>8</v>
      </c>
      <c r="E167" s="18">
        <v>0</v>
      </c>
      <c r="F167" s="5">
        <v>0.1</v>
      </c>
      <c r="G167" s="7">
        <v>0</v>
      </c>
      <c r="H167" s="6">
        <f t="shared" si="9"/>
        <v>0</v>
      </c>
      <c r="I167" s="58" t="s">
        <v>85</v>
      </c>
      <c r="J167" s="59"/>
      <c r="K167" s="6">
        <v>0</v>
      </c>
    </row>
    <row r="168" spans="1:11" ht="21.75" customHeight="1">
      <c r="A168" s="52" t="s">
        <v>78</v>
      </c>
      <c r="B168" s="52"/>
      <c r="C168" s="18" t="s">
        <v>24</v>
      </c>
      <c r="D168" s="18" t="s">
        <v>8</v>
      </c>
      <c r="E168" s="18">
        <v>0</v>
      </c>
      <c r="F168" s="5">
        <v>0.1</v>
      </c>
      <c r="G168" s="7">
        <v>0</v>
      </c>
      <c r="H168" s="6">
        <f t="shared" si="9"/>
        <v>0</v>
      </c>
      <c r="I168" s="58" t="s">
        <v>85</v>
      </c>
      <c r="J168" s="59"/>
      <c r="K168" s="6">
        <v>0</v>
      </c>
    </row>
    <row r="169" spans="1:11" ht="21.75" customHeight="1">
      <c r="A169" s="52" t="s">
        <v>79</v>
      </c>
      <c r="B169" s="52"/>
      <c r="C169" s="18" t="s">
        <v>24</v>
      </c>
      <c r="D169" s="18" t="s">
        <v>8</v>
      </c>
      <c r="E169" s="18">
        <v>0</v>
      </c>
      <c r="F169" s="5">
        <v>0.1</v>
      </c>
      <c r="G169" s="7">
        <v>0</v>
      </c>
      <c r="H169" s="6">
        <f t="shared" si="9"/>
        <v>0</v>
      </c>
      <c r="I169" s="58" t="s">
        <v>85</v>
      </c>
      <c r="J169" s="59"/>
      <c r="K169" s="6">
        <v>0</v>
      </c>
    </row>
    <row r="170" spans="1:11" ht="21.75" customHeight="1">
      <c r="A170" s="52" t="s">
        <v>80</v>
      </c>
      <c r="B170" s="52"/>
      <c r="C170" s="18" t="s">
        <v>24</v>
      </c>
      <c r="D170" s="18" t="s">
        <v>8</v>
      </c>
      <c r="E170" s="18">
        <v>0</v>
      </c>
      <c r="F170" s="5">
        <v>0.1</v>
      </c>
      <c r="G170" s="7">
        <v>0</v>
      </c>
      <c r="H170" s="6">
        <f t="shared" si="9"/>
        <v>0</v>
      </c>
      <c r="I170" s="58" t="s">
        <v>85</v>
      </c>
      <c r="J170" s="59"/>
      <c r="K170" s="6">
        <v>0</v>
      </c>
    </row>
    <row r="171" spans="1:11" ht="12.75" customHeight="1" thickBot="1">
      <c r="A171" s="104" t="s">
        <v>81</v>
      </c>
      <c r="B171" s="104"/>
      <c r="C171" s="21" t="s">
        <v>24</v>
      </c>
      <c r="D171" s="21" t="s">
        <v>8</v>
      </c>
      <c r="E171" s="21">
        <v>0</v>
      </c>
      <c r="F171" s="20">
        <v>0.1</v>
      </c>
      <c r="G171" s="19">
        <v>0</v>
      </c>
      <c r="H171" s="6">
        <f t="shared" si="9"/>
        <v>0</v>
      </c>
      <c r="I171" s="105" t="s">
        <v>85</v>
      </c>
      <c r="J171" s="106"/>
      <c r="K171" s="6">
        <v>0</v>
      </c>
    </row>
    <row r="172" spans="1:11" ht="34.5" customHeight="1" hidden="1">
      <c r="A172" s="107" t="s">
        <v>42</v>
      </c>
      <c r="B172" s="108"/>
      <c r="C172" s="108"/>
      <c r="D172" s="108"/>
      <c r="E172" s="108"/>
      <c r="F172" s="108"/>
      <c r="G172" s="108"/>
      <c r="H172" s="108"/>
      <c r="I172" s="108"/>
      <c r="J172" s="109"/>
      <c r="K172" s="6">
        <v>2800</v>
      </c>
    </row>
    <row r="173" spans="1:11" ht="21.75" customHeight="1" thickBot="1">
      <c r="A173" s="55" t="s">
        <v>51</v>
      </c>
      <c r="B173" s="56"/>
      <c r="C173" s="56"/>
      <c r="D173" s="56"/>
      <c r="E173" s="56"/>
      <c r="F173" s="56"/>
      <c r="G173" s="56"/>
      <c r="H173" s="56"/>
      <c r="I173" s="56"/>
      <c r="J173" s="57"/>
      <c r="K173" s="6">
        <v>2884</v>
      </c>
    </row>
    <row r="174" spans="1:11" ht="21.75" customHeight="1">
      <c r="A174" s="52" t="s">
        <v>184</v>
      </c>
      <c r="B174" s="52"/>
      <c r="C174" s="18" t="s">
        <v>24</v>
      </c>
      <c r="D174" s="18" t="s">
        <v>8</v>
      </c>
      <c r="E174" s="18">
        <v>12617</v>
      </c>
      <c r="F174" s="5">
        <v>0.1</v>
      </c>
      <c r="G174" s="7">
        <v>0</v>
      </c>
      <c r="H174" s="6">
        <f>E174*1.1</f>
        <v>13878.7</v>
      </c>
      <c r="I174" s="58"/>
      <c r="J174" s="59"/>
      <c r="K174" s="6">
        <v>0</v>
      </c>
    </row>
    <row r="175" spans="1:11" ht="21.75" customHeight="1" thickBot="1">
      <c r="A175" s="52" t="s">
        <v>183</v>
      </c>
      <c r="B175" s="52"/>
      <c r="C175" s="18" t="s">
        <v>24</v>
      </c>
      <c r="D175" s="18" t="s">
        <v>8</v>
      </c>
      <c r="E175" s="18">
        <v>63086</v>
      </c>
      <c r="F175" s="5">
        <v>0.1</v>
      </c>
      <c r="G175" s="7">
        <v>0</v>
      </c>
      <c r="H175" s="6">
        <f>E175*1.1</f>
        <v>69394.6</v>
      </c>
      <c r="I175" s="58"/>
      <c r="J175" s="59"/>
      <c r="K175" s="6">
        <v>0</v>
      </c>
    </row>
    <row r="176" spans="1:11" ht="21.75" customHeight="1" thickBot="1">
      <c r="A176" s="69" t="s">
        <v>47</v>
      </c>
      <c r="B176" s="70"/>
      <c r="C176" s="70"/>
      <c r="D176" s="70"/>
      <c r="E176" s="70"/>
      <c r="F176" s="70"/>
      <c r="G176" s="70"/>
      <c r="H176" s="70"/>
      <c r="I176" s="70"/>
      <c r="J176" s="71"/>
      <c r="K176" s="6">
        <v>0</v>
      </c>
    </row>
    <row r="177" spans="1:11" ht="21.75" customHeight="1">
      <c r="A177" s="54" t="s">
        <v>52</v>
      </c>
      <c r="B177" s="54"/>
      <c r="C177" s="4" t="s">
        <v>7</v>
      </c>
      <c r="D177" s="4" t="s">
        <v>33</v>
      </c>
      <c r="E177" s="6">
        <v>1022</v>
      </c>
      <c r="F177" s="5">
        <v>0.2</v>
      </c>
      <c r="G177" s="4">
        <v>0</v>
      </c>
      <c r="H177" s="6">
        <f>E177*1.2</f>
        <v>1226.3999999999999</v>
      </c>
      <c r="I177" s="51" t="s">
        <v>132</v>
      </c>
      <c r="J177" s="51"/>
      <c r="K177" s="6">
        <v>0</v>
      </c>
    </row>
    <row r="178" spans="1:11" ht="21.75" customHeight="1">
      <c r="A178" s="54" t="s">
        <v>53</v>
      </c>
      <c r="B178" s="54"/>
      <c r="C178" s="4" t="s">
        <v>7</v>
      </c>
      <c r="D178" s="4" t="s">
        <v>33</v>
      </c>
      <c r="E178" s="6">
        <v>1022</v>
      </c>
      <c r="F178" s="5">
        <v>0.2</v>
      </c>
      <c r="G178" s="4">
        <v>0</v>
      </c>
      <c r="H178" s="6">
        <f>E178*1.2</f>
        <v>1226.3999999999999</v>
      </c>
      <c r="I178" s="51" t="s">
        <v>132</v>
      </c>
      <c r="J178" s="51"/>
      <c r="K178" s="6">
        <v>0</v>
      </c>
    </row>
    <row r="179" spans="1:11" ht="21.75" customHeight="1">
      <c r="A179" s="54" t="s">
        <v>54</v>
      </c>
      <c r="B179" s="54"/>
      <c r="C179" s="4" t="s">
        <v>7</v>
      </c>
      <c r="D179" s="4" t="s">
        <v>33</v>
      </c>
      <c r="E179" s="6">
        <v>1022</v>
      </c>
      <c r="F179" s="5">
        <v>0.2</v>
      </c>
      <c r="G179" s="4">
        <v>0</v>
      </c>
      <c r="H179" s="6">
        <f>E179*1.2</f>
        <v>1226.3999999999999</v>
      </c>
      <c r="I179" s="51" t="s">
        <v>132</v>
      </c>
      <c r="J179" s="51"/>
      <c r="K179" s="6">
        <v>0</v>
      </c>
    </row>
    <row r="180" spans="1:11" ht="21.75" customHeight="1">
      <c r="A180" s="54" t="s">
        <v>55</v>
      </c>
      <c r="B180" s="54"/>
      <c r="C180" s="4" t="s">
        <v>7</v>
      </c>
      <c r="D180" s="4" t="s">
        <v>33</v>
      </c>
      <c r="E180" s="6">
        <v>1022</v>
      </c>
      <c r="F180" s="5">
        <v>0.2</v>
      </c>
      <c r="G180" s="4">
        <v>0</v>
      </c>
      <c r="H180" s="6">
        <f>E180*1.2</f>
        <v>1226.3999999999999</v>
      </c>
      <c r="I180" s="51" t="s">
        <v>132</v>
      </c>
      <c r="J180" s="51"/>
      <c r="K180" s="6">
        <v>0</v>
      </c>
    </row>
    <row r="181" spans="1:11" ht="26.25" customHeight="1">
      <c r="A181" s="54" t="s">
        <v>56</v>
      </c>
      <c r="B181" s="54"/>
      <c r="C181" s="4" t="s">
        <v>7</v>
      </c>
      <c r="D181" s="4" t="s">
        <v>33</v>
      </c>
      <c r="E181" s="6">
        <v>1022</v>
      </c>
      <c r="F181" s="5">
        <v>0.2</v>
      </c>
      <c r="G181" s="4">
        <v>0</v>
      </c>
      <c r="H181" s="6">
        <f>E181*1.2</f>
        <v>1226.3999999999999</v>
      </c>
      <c r="I181" s="51" t="s">
        <v>132</v>
      </c>
      <c r="J181" s="51"/>
      <c r="K181" s="6">
        <v>0</v>
      </c>
    </row>
    <row r="182" spans="1:11" ht="12.75" customHeight="1" thickBot="1">
      <c r="A182" s="110" t="s">
        <v>6</v>
      </c>
      <c r="B182" s="111"/>
      <c r="C182" s="111"/>
      <c r="D182" s="111"/>
      <c r="E182" s="111"/>
      <c r="F182" s="111"/>
      <c r="G182" s="111"/>
      <c r="H182" s="111"/>
      <c r="I182" s="111"/>
      <c r="J182" s="112"/>
      <c r="K182" s="6">
        <v>0</v>
      </c>
    </row>
    <row r="183" spans="1:11" ht="21.75" customHeight="1" thickBot="1">
      <c r="A183" s="113" t="s">
        <v>23</v>
      </c>
      <c r="B183" s="114"/>
      <c r="C183" s="114"/>
      <c r="D183" s="114"/>
      <c r="E183" s="114"/>
      <c r="F183" s="114"/>
      <c r="G183" s="114"/>
      <c r="H183" s="114"/>
      <c r="I183" s="114"/>
      <c r="J183" s="115"/>
      <c r="K183" s="6">
        <v>0</v>
      </c>
    </row>
    <row r="184" spans="1:11" ht="21.75" customHeight="1" thickBot="1">
      <c r="A184" s="113" t="s">
        <v>45</v>
      </c>
      <c r="B184" s="114"/>
      <c r="C184" s="114"/>
      <c r="D184" s="114"/>
      <c r="E184" s="114"/>
      <c r="F184" s="114"/>
      <c r="G184" s="114"/>
      <c r="H184" s="114"/>
      <c r="I184" s="114"/>
      <c r="J184" s="115"/>
      <c r="K184" s="6">
        <v>0</v>
      </c>
    </row>
    <row r="185" spans="1:11" ht="12.75" customHeight="1" thickBot="1">
      <c r="A185" s="110" t="s">
        <v>15</v>
      </c>
      <c r="B185" s="111"/>
      <c r="C185" s="111"/>
      <c r="D185" s="111"/>
      <c r="E185" s="111"/>
      <c r="F185" s="111"/>
      <c r="G185" s="111"/>
      <c r="H185" s="111"/>
      <c r="I185" s="111"/>
      <c r="J185" s="112"/>
      <c r="K185" s="6">
        <v>0</v>
      </c>
    </row>
    <row r="186" spans="1:11" ht="21.75" customHeight="1" thickBot="1">
      <c r="A186" s="120" t="s">
        <v>48</v>
      </c>
      <c r="B186" s="121"/>
      <c r="C186" s="121"/>
      <c r="D186" s="121"/>
      <c r="E186" s="122" t="s">
        <v>108</v>
      </c>
      <c r="F186" s="123"/>
      <c r="G186" s="123"/>
      <c r="H186" s="123"/>
      <c r="I186" s="123"/>
      <c r="J186" s="124"/>
      <c r="K186" s="6">
        <v>1321.2</v>
      </c>
    </row>
    <row r="187" spans="1:11" ht="21.75" customHeight="1" thickBot="1">
      <c r="A187" s="130" t="s">
        <v>49</v>
      </c>
      <c r="B187" s="131"/>
      <c r="C187" s="131"/>
      <c r="D187" s="131"/>
      <c r="E187" s="125"/>
      <c r="F187" s="126"/>
      <c r="G187" s="126"/>
      <c r="H187" s="126"/>
      <c r="I187" s="126"/>
      <c r="J187" s="127"/>
      <c r="K187" s="6">
        <v>1321.2</v>
      </c>
    </row>
    <row r="188" spans="1:11" ht="21.75" customHeight="1" thickBot="1">
      <c r="A188" s="130" t="s">
        <v>50</v>
      </c>
      <c r="B188" s="131"/>
      <c r="C188" s="131"/>
      <c r="D188" s="131"/>
      <c r="E188" s="128"/>
      <c r="F188" s="108"/>
      <c r="G188" s="108"/>
      <c r="H188" s="108"/>
      <c r="I188" s="108"/>
      <c r="J188" s="129"/>
      <c r="K188" s="6">
        <v>1321.2</v>
      </c>
    </row>
    <row r="189" spans="1:11" ht="21.75" customHeight="1" thickBot="1">
      <c r="A189" s="69" t="s">
        <v>29</v>
      </c>
      <c r="B189" s="70"/>
      <c r="C189" s="70"/>
      <c r="D189" s="70"/>
      <c r="E189" s="70"/>
      <c r="F189" s="70"/>
      <c r="G189" s="70"/>
      <c r="H189" s="70"/>
      <c r="I189" s="70"/>
      <c r="J189" s="71"/>
      <c r="K189" s="6">
        <v>1321.2</v>
      </c>
    </row>
    <row r="190" spans="1:11" ht="21.75" customHeight="1">
      <c r="A190" s="54" t="s">
        <v>30</v>
      </c>
      <c r="B190" s="54"/>
      <c r="C190" s="4" t="s">
        <v>7</v>
      </c>
      <c r="D190" s="4" t="s">
        <v>31</v>
      </c>
      <c r="E190" s="6">
        <f>76*1.05</f>
        <v>79.8</v>
      </c>
      <c r="F190" s="5">
        <v>0.2</v>
      </c>
      <c r="G190" s="4">
        <v>5</v>
      </c>
      <c r="H190" s="6">
        <f>E190*1.2</f>
        <v>95.75999999999999</v>
      </c>
      <c r="I190" s="51" t="s">
        <v>32</v>
      </c>
      <c r="J190" s="51"/>
      <c r="K190" s="6">
        <v>1321.2</v>
      </c>
    </row>
    <row r="191" spans="1:11" ht="12.75" customHeight="1" thickBot="1">
      <c r="A191" s="54" t="s">
        <v>146</v>
      </c>
      <c r="B191" s="54"/>
      <c r="C191" s="4" t="s">
        <v>7</v>
      </c>
      <c r="D191" s="4" t="s">
        <v>31</v>
      </c>
      <c r="E191" s="6">
        <f>67*1.05</f>
        <v>70.35000000000001</v>
      </c>
      <c r="F191" s="5">
        <v>0.2</v>
      </c>
      <c r="G191" s="4">
        <v>5</v>
      </c>
      <c r="H191" s="6">
        <f>E191*1.2</f>
        <v>84.42</v>
      </c>
      <c r="I191" s="51" t="s">
        <v>32</v>
      </c>
      <c r="J191" s="51"/>
      <c r="K191" s="6">
        <v>0</v>
      </c>
    </row>
    <row r="192" spans="1:11" ht="12.75" customHeight="1" thickBot="1">
      <c r="A192" s="69" t="s">
        <v>38</v>
      </c>
      <c r="B192" s="70"/>
      <c r="C192" s="70"/>
      <c r="D192" s="70"/>
      <c r="E192" s="70"/>
      <c r="F192" s="70"/>
      <c r="G192" s="70"/>
      <c r="H192" s="70"/>
      <c r="I192" s="70"/>
      <c r="J192" s="71"/>
      <c r="K192" s="6">
        <v>0</v>
      </c>
    </row>
    <row r="193" spans="1:11" ht="20.25" customHeight="1">
      <c r="A193" s="116" t="s">
        <v>88</v>
      </c>
      <c r="B193" s="117"/>
      <c r="C193" s="14" t="s">
        <v>7</v>
      </c>
      <c r="D193" s="14" t="s">
        <v>33</v>
      </c>
      <c r="E193" s="6">
        <v>37334</v>
      </c>
      <c r="F193" s="15">
        <v>0.2</v>
      </c>
      <c r="G193" s="16">
        <v>0</v>
      </c>
      <c r="H193" s="6">
        <f>E193*1.2</f>
        <v>44800.799999999996</v>
      </c>
      <c r="I193" s="118" t="s">
        <v>36</v>
      </c>
      <c r="J193" s="119"/>
      <c r="K193" s="6">
        <v>0</v>
      </c>
    </row>
    <row r="194" spans="1:11" ht="36.75" customHeight="1">
      <c r="A194" s="60" t="s">
        <v>39</v>
      </c>
      <c r="B194" s="61"/>
      <c r="C194" s="17" t="s">
        <v>7</v>
      </c>
      <c r="D194" s="17" t="s">
        <v>31</v>
      </c>
      <c r="E194" s="6">
        <f>H194/(1+F194)/1</f>
        <v>9866.666666666668</v>
      </c>
      <c r="F194" s="8">
        <v>0.2</v>
      </c>
      <c r="G194" s="18">
        <v>0</v>
      </c>
      <c r="H194" s="6">
        <f>K203</f>
        <v>11840</v>
      </c>
      <c r="I194" s="62" t="s">
        <v>73</v>
      </c>
      <c r="J194" s="63"/>
      <c r="K194" s="6">
        <v>0</v>
      </c>
    </row>
    <row r="195" spans="1:11" ht="37.5" customHeight="1" thickBot="1">
      <c r="A195" s="60" t="s">
        <v>147</v>
      </c>
      <c r="B195" s="61"/>
      <c r="C195" s="17" t="s">
        <v>7</v>
      </c>
      <c r="D195" s="17" t="s">
        <v>31</v>
      </c>
      <c r="E195" s="6">
        <v>21600</v>
      </c>
      <c r="F195" s="8">
        <v>0.2</v>
      </c>
      <c r="G195" s="18">
        <v>0</v>
      </c>
      <c r="H195" s="6">
        <f>E195*1.2</f>
        <v>25920</v>
      </c>
      <c r="I195" s="62" t="s">
        <v>73</v>
      </c>
      <c r="J195" s="63"/>
      <c r="K195" s="6">
        <v>0</v>
      </c>
    </row>
    <row r="196" spans="1:11" s="13" customFormat="1" ht="12.75" customHeight="1" thickBot="1">
      <c r="A196" s="69" t="s">
        <v>137</v>
      </c>
      <c r="B196" s="70"/>
      <c r="C196" s="70"/>
      <c r="D196" s="70"/>
      <c r="E196" s="70"/>
      <c r="F196" s="70"/>
      <c r="G196" s="70"/>
      <c r="H196" s="70"/>
      <c r="I196" s="70"/>
      <c r="J196" s="71"/>
      <c r="K196" s="6">
        <v>0</v>
      </c>
    </row>
    <row r="197" spans="1:11" ht="12.75" customHeight="1">
      <c r="A197" s="72" t="str">
        <f>'[3]пр'!$B$9</f>
        <v>Презервативы Неваляшка №3 Китай</v>
      </c>
      <c r="B197" s="73"/>
      <c r="C197" s="38" t="s">
        <v>7</v>
      </c>
      <c r="D197" s="38" t="s">
        <v>31</v>
      </c>
      <c r="E197" s="6">
        <f>'[3]пр'!$E$9</f>
        <v>1270</v>
      </c>
      <c r="F197" s="39">
        <v>0.2</v>
      </c>
      <c r="G197" s="40">
        <v>0</v>
      </c>
      <c r="H197" s="6">
        <f>E197*1.2</f>
        <v>1524</v>
      </c>
      <c r="I197" s="74"/>
      <c r="J197" s="75"/>
      <c r="K197" s="6">
        <v>0</v>
      </c>
    </row>
    <row r="198" spans="1:11" ht="12.75" customHeight="1">
      <c r="A198" s="76" t="str">
        <f>'[3]пр'!$B$10</f>
        <v>Презервативы Страсть №3 Китай</v>
      </c>
      <c r="B198" s="77"/>
      <c r="C198" s="31" t="s">
        <v>7</v>
      </c>
      <c r="D198" s="31" t="s">
        <v>31</v>
      </c>
      <c r="E198" s="32">
        <f>'[3]пр'!$E$10</f>
        <v>2490</v>
      </c>
      <c r="F198" s="33">
        <v>0.2</v>
      </c>
      <c r="G198" s="34">
        <v>0</v>
      </c>
      <c r="H198" s="6">
        <f>E198*1.2</f>
        <v>2988</v>
      </c>
      <c r="I198" s="78"/>
      <c r="J198" s="79"/>
      <c r="K198" s="6">
        <v>0</v>
      </c>
    </row>
    <row r="199" spans="1:11" ht="45" customHeight="1">
      <c r="A199" s="64" t="str">
        <f>'[3]пр'!$B$11</f>
        <v>Зажигалка Бриг кремневая прозрачная Китай</v>
      </c>
      <c r="B199" s="61"/>
      <c r="C199" s="17" t="s">
        <v>7</v>
      </c>
      <c r="D199" s="31" t="s">
        <v>31</v>
      </c>
      <c r="E199" s="35">
        <f>'[3]пр'!$E$11</f>
        <v>1095</v>
      </c>
      <c r="F199" s="8">
        <v>0.2</v>
      </c>
      <c r="G199" s="18">
        <v>0</v>
      </c>
      <c r="H199" s="6">
        <f>E199*1.2</f>
        <v>1314</v>
      </c>
      <c r="I199" s="62"/>
      <c r="J199" s="63"/>
      <c r="K199" s="6">
        <v>91.2</v>
      </c>
    </row>
    <row r="200" spans="1:11" ht="45" customHeight="1" thickBot="1">
      <c r="A200" s="65" t="str">
        <f>'[3]пр'!$B$12</f>
        <v>Зажигалка Бриг пьезо Китай</v>
      </c>
      <c r="B200" s="66"/>
      <c r="C200" s="36" t="s">
        <v>7</v>
      </c>
      <c r="D200" s="36" t="s">
        <v>31</v>
      </c>
      <c r="E200" s="37">
        <f>'[3]пр'!$E$12</f>
        <v>2470</v>
      </c>
      <c r="F200" s="20">
        <v>0.2</v>
      </c>
      <c r="G200" s="21">
        <v>0</v>
      </c>
      <c r="H200" s="37">
        <f>E200*1.2</f>
        <v>2964</v>
      </c>
      <c r="I200" s="67"/>
      <c r="J200" s="68"/>
      <c r="K200" s="6">
        <v>67.2</v>
      </c>
    </row>
    <row r="201" ht="12.75" customHeight="1">
      <c r="K201" s="6">
        <v>0</v>
      </c>
    </row>
    <row r="202" spans="11:12" ht="33" customHeight="1">
      <c r="K202" s="6">
        <v>44800</v>
      </c>
      <c r="L202" s="23"/>
    </row>
    <row r="203" ht="33" customHeight="1">
      <c r="K203" s="6">
        <v>11840</v>
      </c>
    </row>
    <row r="204" ht="33" customHeight="1">
      <c r="K204" s="6">
        <v>11840</v>
      </c>
    </row>
    <row r="205" ht="12.75" customHeight="1">
      <c r="K205" s="6">
        <v>0</v>
      </c>
    </row>
    <row r="206" spans="11:12" ht="33" customHeight="1">
      <c r="K206" s="6">
        <v>44800</v>
      </c>
      <c r="L206" s="23"/>
    </row>
    <row r="207" ht="33" customHeight="1">
      <c r="K207" s="6">
        <v>11840</v>
      </c>
    </row>
    <row r="208" spans="11:12" ht="33" customHeight="1">
      <c r="K208" s="6">
        <v>44800</v>
      </c>
      <c r="L208" s="23"/>
    </row>
    <row r="209" ht="33" customHeight="1">
      <c r="K209" s="6">
        <v>11840</v>
      </c>
    </row>
  </sheetData>
  <mergeCells count="351">
    <mergeCell ref="A45:B45"/>
    <mergeCell ref="I45:J45"/>
    <mergeCell ref="A113:B113"/>
    <mergeCell ref="I113:J113"/>
    <mergeCell ref="A83:B83"/>
    <mergeCell ref="I83:J83"/>
    <mergeCell ref="A96:B96"/>
    <mergeCell ref="I96:J96"/>
    <mergeCell ref="A94:B94"/>
    <mergeCell ref="I94:J94"/>
    <mergeCell ref="A114:B114"/>
    <mergeCell ref="I114:J114"/>
    <mergeCell ref="A80:J80"/>
    <mergeCell ref="A88:J88"/>
    <mergeCell ref="A87:B87"/>
    <mergeCell ref="I87:J87"/>
    <mergeCell ref="A85:B85"/>
    <mergeCell ref="I85:J85"/>
    <mergeCell ref="A86:B86"/>
    <mergeCell ref="I86:J86"/>
    <mergeCell ref="A29:B29"/>
    <mergeCell ref="I29:J29"/>
    <mergeCell ref="A27:B27"/>
    <mergeCell ref="I27:J27"/>
    <mergeCell ref="A28:B28"/>
    <mergeCell ref="I28:J28"/>
    <mergeCell ref="A95:B95"/>
    <mergeCell ref="I95:J95"/>
    <mergeCell ref="A92:B92"/>
    <mergeCell ref="I92:J92"/>
    <mergeCell ref="A93:B93"/>
    <mergeCell ref="I93:J93"/>
    <mergeCell ref="A91:B91"/>
    <mergeCell ref="I91:J91"/>
    <mergeCell ref="A89:B89"/>
    <mergeCell ref="I89:J89"/>
    <mergeCell ref="A90:B90"/>
    <mergeCell ref="I90:J90"/>
    <mergeCell ref="A37:B37"/>
    <mergeCell ref="I37:J37"/>
    <mergeCell ref="A78:B78"/>
    <mergeCell ref="I78:J78"/>
    <mergeCell ref="A76:B76"/>
    <mergeCell ref="I76:J76"/>
    <mergeCell ref="A77:B77"/>
    <mergeCell ref="I77:J77"/>
    <mergeCell ref="A74:B74"/>
    <mergeCell ref="I74:J74"/>
    <mergeCell ref="A184:J184"/>
    <mergeCell ref="A185:J185"/>
    <mergeCell ref="A186:D186"/>
    <mergeCell ref="E186:J188"/>
    <mergeCell ref="A187:D187"/>
    <mergeCell ref="A188:D188"/>
    <mergeCell ref="A194:B194"/>
    <mergeCell ref="I194:J194"/>
    <mergeCell ref="A189:J189"/>
    <mergeCell ref="A190:B190"/>
    <mergeCell ref="I190:J190"/>
    <mergeCell ref="A191:B191"/>
    <mergeCell ref="I191:J191"/>
    <mergeCell ref="A192:J192"/>
    <mergeCell ref="A193:B193"/>
    <mergeCell ref="I193:J193"/>
    <mergeCell ref="A181:B181"/>
    <mergeCell ref="I181:J181"/>
    <mergeCell ref="A182:J182"/>
    <mergeCell ref="A183:J183"/>
    <mergeCell ref="A179:B179"/>
    <mergeCell ref="I179:J179"/>
    <mergeCell ref="A180:B180"/>
    <mergeCell ref="I180:J180"/>
    <mergeCell ref="A176:J176"/>
    <mergeCell ref="A177:B177"/>
    <mergeCell ref="I177:J177"/>
    <mergeCell ref="A178:B178"/>
    <mergeCell ref="I178:J178"/>
    <mergeCell ref="A171:B171"/>
    <mergeCell ref="I171:J171"/>
    <mergeCell ref="A172:J172"/>
    <mergeCell ref="A173:J173"/>
    <mergeCell ref="A169:B169"/>
    <mergeCell ref="I169:J169"/>
    <mergeCell ref="A170:B170"/>
    <mergeCell ref="I170:J170"/>
    <mergeCell ref="A167:B167"/>
    <mergeCell ref="I167:J167"/>
    <mergeCell ref="A168:B168"/>
    <mergeCell ref="I168:J168"/>
    <mergeCell ref="A165:B165"/>
    <mergeCell ref="I165:J165"/>
    <mergeCell ref="A166:B166"/>
    <mergeCell ref="I166:J166"/>
    <mergeCell ref="A162:J162"/>
    <mergeCell ref="A163:B163"/>
    <mergeCell ref="I163:J163"/>
    <mergeCell ref="A164:B164"/>
    <mergeCell ref="I164:J164"/>
    <mergeCell ref="A146:B146"/>
    <mergeCell ref="I146:J146"/>
    <mergeCell ref="A147:B147"/>
    <mergeCell ref="I147:J147"/>
    <mergeCell ref="A143:J143"/>
    <mergeCell ref="A144:J144"/>
    <mergeCell ref="A145:B145"/>
    <mergeCell ref="I145:J145"/>
    <mergeCell ref="A111:B111"/>
    <mergeCell ref="I111:J111"/>
    <mergeCell ref="A112:B112"/>
    <mergeCell ref="I112:J112"/>
    <mergeCell ref="A109:B109"/>
    <mergeCell ref="I109:J109"/>
    <mergeCell ref="A110:B110"/>
    <mergeCell ref="I110:J110"/>
    <mergeCell ref="A107:B107"/>
    <mergeCell ref="I107:J107"/>
    <mergeCell ref="A108:B108"/>
    <mergeCell ref="I108:J108"/>
    <mergeCell ref="A105:B105"/>
    <mergeCell ref="I105:J105"/>
    <mergeCell ref="A106:B106"/>
    <mergeCell ref="I106:J106"/>
    <mergeCell ref="A103:B103"/>
    <mergeCell ref="I103:J103"/>
    <mergeCell ref="A104:B104"/>
    <mergeCell ref="I104:J104"/>
    <mergeCell ref="A101:B101"/>
    <mergeCell ref="I101:J101"/>
    <mergeCell ref="A102:B102"/>
    <mergeCell ref="I102:J102"/>
    <mergeCell ref="A99:B99"/>
    <mergeCell ref="I99:J99"/>
    <mergeCell ref="A100:B100"/>
    <mergeCell ref="I100:J100"/>
    <mergeCell ref="A97:J97"/>
    <mergeCell ref="A98:B98"/>
    <mergeCell ref="I98:J98"/>
    <mergeCell ref="A79:J79"/>
    <mergeCell ref="A81:B81"/>
    <mergeCell ref="I81:J81"/>
    <mergeCell ref="A82:B82"/>
    <mergeCell ref="I82:J82"/>
    <mergeCell ref="A84:B84"/>
    <mergeCell ref="I84:J84"/>
    <mergeCell ref="A75:B75"/>
    <mergeCell ref="I75:J75"/>
    <mergeCell ref="A72:B72"/>
    <mergeCell ref="I72:J72"/>
    <mergeCell ref="A73:B73"/>
    <mergeCell ref="I73:J73"/>
    <mergeCell ref="A70:B70"/>
    <mergeCell ref="I70:J70"/>
    <mergeCell ref="A71:B71"/>
    <mergeCell ref="I71:J71"/>
    <mergeCell ref="A68:B68"/>
    <mergeCell ref="I68:J68"/>
    <mergeCell ref="A69:B69"/>
    <mergeCell ref="I69:J69"/>
    <mergeCell ref="A66:B66"/>
    <mergeCell ref="I66:J66"/>
    <mergeCell ref="A67:B67"/>
    <mergeCell ref="I67:J67"/>
    <mergeCell ref="A64:B64"/>
    <mergeCell ref="I64:J64"/>
    <mergeCell ref="A65:B65"/>
    <mergeCell ref="I65:J65"/>
    <mergeCell ref="A61:J61"/>
    <mergeCell ref="A62:B62"/>
    <mergeCell ref="I62:J62"/>
    <mergeCell ref="A63:B63"/>
    <mergeCell ref="I63:J63"/>
    <mergeCell ref="A59:B59"/>
    <mergeCell ref="I59:J59"/>
    <mergeCell ref="A60:B60"/>
    <mergeCell ref="I60:J60"/>
    <mergeCell ref="A57:B57"/>
    <mergeCell ref="I57:J57"/>
    <mergeCell ref="A58:B58"/>
    <mergeCell ref="I58:J58"/>
    <mergeCell ref="A55:B55"/>
    <mergeCell ref="I55:J55"/>
    <mergeCell ref="A56:B56"/>
    <mergeCell ref="I56:J56"/>
    <mergeCell ref="A53:B53"/>
    <mergeCell ref="I53:J53"/>
    <mergeCell ref="A54:B54"/>
    <mergeCell ref="I54:J54"/>
    <mergeCell ref="A51:B51"/>
    <mergeCell ref="I51:J51"/>
    <mergeCell ref="A52:B52"/>
    <mergeCell ref="I52:J52"/>
    <mergeCell ref="A49:B49"/>
    <mergeCell ref="I49:J49"/>
    <mergeCell ref="A50:B50"/>
    <mergeCell ref="I50:J50"/>
    <mergeCell ref="A46:B46"/>
    <mergeCell ref="I46:J46"/>
    <mergeCell ref="A47:J47"/>
    <mergeCell ref="A48:B48"/>
    <mergeCell ref="I48:J48"/>
    <mergeCell ref="A43:B43"/>
    <mergeCell ref="I43:J43"/>
    <mergeCell ref="A44:B44"/>
    <mergeCell ref="I44:J44"/>
    <mergeCell ref="A38:J38"/>
    <mergeCell ref="A39:B39"/>
    <mergeCell ref="I39:J39"/>
    <mergeCell ref="A42:J42"/>
    <mergeCell ref="A40:B40"/>
    <mergeCell ref="I40:J40"/>
    <mergeCell ref="A41:B41"/>
    <mergeCell ref="I41:J41"/>
    <mergeCell ref="A35:B35"/>
    <mergeCell ref="I35:J35"/>
    <mergeCell ref="A36:B36"/>
    <mergeCell ref="I36:J36"/>
    <mergeCell ref="A33:B33"/>
    <mergeCell ref="I33:J33"/>
    <mergeCell ref="A34:B34"/>
    <mergeCell ref="I34:J34"/>
    <mergeCell ref="A30:B30"/>
    <mergeCell ref="I30:J30"/>
    <mergeCell ref="A31:J31"/>
    <mergeCell ref="A32:B32"/>
    <mergeCell ref="I32:J32"/>
    <mergeCell ref="A25:B25"/>
    <mergeCell ref="I25:J25"/>
    <mergeCell ref="A26:B26"/>
    <mergeCell ref="I26:J26"/>
    <mergeCell ref="A23:B23"/>
    <mergeCell ref="I23:J23"/>
    <mergeCell ref="A24:B24"/>
    <mergeCell ref="I24:J24"/>
    <mergeCell ref="A20:B20"/>
    <mergeCell ref="I20:J20"/>
    <mergeCell ref="A22:B22"/>
    <mergeCell ref="I22:J22"/>
    <mergeCell ref="A21:B21"/>
    <mergeCell ref="I21:J21"/>
    <mergeCell ref="A17:J17"/>
    <mergeCell ref="A18:B18"/>
    <mergeCell ref="I18:J18"/>
    <mergeCell ref="A19:B19"/>
    <mergeCell ref="I19:J19"/>
    <mergeCell ref="A11:J11"/>
    <mergeCell ref="H13:J13"/>
    <mergeCell ref="A15:J15"/>
    <mergeCell ref="A16:B16"/>
    <mergeCell ref="I16:J16"/>
    <mergeCell ref="A1:J4"/>
    <mergeCell ref="A5:J6"/>
    <mergeCell ref="A9:J9"/>
    <mergeCell ref="A10:J10"/>
    <mergeCell ref="A116:B116"/>
    <mergeCell ref="I116:J116"/>
    <mergeCell ref="A117:B117"/>
    <mergeCell ref="I117:J117"/>
    <mergeCell ref="A118:B118"/>
    <mergeCell ref="I118:J118"/>
    <mergeCell ref="A119:B119"/>
    <mergeCell ref="I119:J119"/>
    <mergeCell ref="A120:B120"/>
    <mergeCell ref="I120:J120"/>
    <mergeCell ref="A121:B121"/>
    <mergeCell ref="I121:J121"/>
    <mergeCell ref="A122:B122"/>
    <mergeCell ref="I122:J122"/>
    <mergeCell ref="A123:B123"/>
    <mergeCell ref="I123:J123"/>
    <mergeCell ref="A127:B127"/>
    <mergeCell ref="I127:J127"/>
    <mergeCell ref="A124:B124"/>
    <mergeCell ref="I124:J124"/>
    <mergeCell ref="A125:B125"/>
    <mergeCell ref="I125:J125"/>
    <mergeCell ref="A131:B131"/>
    <mergeCell ref="I131:J131"/>
    <mergeCell ref="A115:B115"/>
    <mergeCell ref="I115:J115"/>
    <mergeCell ref="A129:B129"/>
    <mergeCell ref="I129:J129"/>
    <mergeCell ref="A130:B130"/>
    <mergeCell ref="I130:J130"/>
    <mergeCell ref="A126:B126"/>
    <mergeCell ref="I126:J126"/>
    <mergeCell ref="A132:B132"/>
    <mergeCell ref="I132:J132"/>
    <mergeCell ref="A133:B133"/>
    <mergeCell ref="I133:J133"/>
    <mergeCell ref="A142:B142"/>
    <mergeCell ref="I142:J142"/>
    <mergeCell ref="A136:B136"/>
    <mergeCell ref="I136:J136"/>
    <mergeCell ref="A137:B137"/>
    <mergeCell ref="I137:J137"/>
    <mergeCell ref="A140:B140"/>
    <mergeCell ref="I140:J140"/>
    <mergeCell ref="A141:B141"/>
    <mergeCell ref="I141:J141"/>
    <mergeCell ref="A128:B128"/>
    <mergeCell ref="I128:J128"/>
    <mergeCell ref="A139:B139"/>
    <mergeCell ref="I139:J139"/>
    <mergeCell ref="A138:B138"/>
    <mergeCell ref="I138:J138"/>
    <mergeCell ref="A134:B134"/>
    <mergeCell ref="I134:J134"/>
    <mergeCell ref="A135:B135"/>
    <mergeCell ref="I135:J135"/>
    <mergeCell ref="A200:B200"/>
    <mergeCell ref="I200:J200"/>
    <mergeCell ref="A196:J196"/>
    <mergeCell ref="A197:B197"/>
    <mergeCell ref="I197:J197"/>
    <mergeCell ref="A198:B198"/>
    <mergeCell ref="I198:J198"/>
    <mergeCell ref="A195:B195"/>
    <mergeCell ref="I195:J195"/>
    <mergeCell ref="A199:B199"/>
    <mergeCell ref="I199:J199"/>
    <mergeCell ref="A174:B174"/>
    <mergeCell ref="I174:J174"/>
    <mergeCell ref="A175:B175"/>
    <mergeCell ref="I175:J175"/>
    <mergeCell ref="A148:J148"/>
    <mergeCell ref="A149:B149"/>
    <mergeCell ref="I149:J149"/>
    <mergeCell ref="A150:B150"/>
    <mergeCell ref="I150:J150"/>
    <mergeCell ref="A151:B151"/>
    <mergeCell ref="I151:J151"/>
    <mergeCell ref="A152:B152"/>
    <mergeCell ref="I152:J152"/>
    <mergeCell ref="A159:B159"/>
    <mergeCell ref="I159:J159"/>
    <mergeCell ref="A153:B153"/>
    <mergeCell ref="I153:J153"/>
    <mergeCell ref="A154:B154"/>
    <mergeCell ref="I154:J154"/>
    <mergeCell ref="A157:B157"/>
    <mergeCell ref="I157:J157"/>
    <mergeCell ref="A158:B158"/>
    <mergeCell ref="I158:J158"/>
    <mergeCell ref="A155:B155"/>
    <mergeCell ref="I155:J155"/>
    <mergeCell ref="A156:B156"/>
    <mergeCell ref="I156:J156"/>
    <mergeCell ref="A161:B161"/>
    <mergeCell ref="I161:J161"/>
    <mergeCell ref="A160:B160"/>
    <mergeCell ref="I160:J160"/>
  </mergeCells>
  <printOptions/>
  <pageMargins left="0.7874015748031497" right="0.7874015748031497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A7">
      <selection activeCell="A19" sqref="A19:B19"/>
    </sheetView>
  </sheetViews>
  <sheetFormatPr defaultColWidth="9.00390625" defaultRowHeight="12.75"/>
  <cols>
    <col min="2" max="2" width="15.375" style="0" customWidth="1"/>
    <col min="3" max="3" width="9.75390625" style="0" customWidth="1"/>
    <col min="4" max="4" width="4.75390625" style="0" customWidth="1"/>
    <col min="5" max="5" width="8.375" style="0" customWidth="1"/>
    <col min="6" max="7" width="8.00390625" style="0" customWidth="1"/>
    <col min="8" max="8" width="8.375" style="0" customWidth="1"/>
    <col min="10" max="10" width="5.25390625" style="0" customWidth="1"/>
    <col min="11" max="11" width="8.375" style="0" hidden="1" customWidth="1"/>
  </cols>
  <sheetData>
    <row r="1" spans="1:11" ht="12.75" customHeight="1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28"/>
    </row>
    <row r="2" spans="1:11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28"/>
    </row>
    <row r="3" spans="1:11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28"/>
    </row>
    <row r="4" spans="1:11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28"/>
    </row>
    <row r="5" spans="1:11" ht="12.75" customHeight="1">
      <c r="A5" s="86" t="s">
        <v>57</v>
      </c>
      <c r="B5" s="86"/>
      <c r="C5" s="86"/>
      <c r="D5" s="86"/>
      <c r="E5" s="86"/>
      <c r="F5" s="86"/>
      <c r="G5" s="86"/>
      <c r="H5" s="86"/>
      <c r="I5" s="86"/>
      <c r="J5" s="86"/>
      <c r="K5" s="24"/>
    </row>
    <row r="6" spans="1:11" ht="12.7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24"/>
    </row>
    <row r="7" spans="1:11" ht="12.75" customHeight="1">
      <c r="A7" s="10"/>
      <c r="B7" s="10"/>
      <c r="C7" s="10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87" t="s">
        <v>0</v>
      </c>
      <c r="B8" s="87"/>
      <c r="C8" s="87"/>
      <c r="D8" s="87"/>
      <c r="E8" s="87"/>
      <c r="F8" s="87"/>
      <c r="G8" s="87"/>
      <c r="H8" s="87"/>
      <c r="I8" s="87"/>
      <c r="J8" s="87"/>
      <c r="K8" s="26"/>
    </row>
    <row r="9" spans="1:11" ht="12.75" customHeight="1">
      <c r="A9" s="88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22"/>
    </row>
    <row r="10" spans="1:11" ht="12.75" customHeight="1">
      <c r="A10" s="88" t="s">
        <v>2</v>
      </c>
      <c r="B10" s="88"/>
      <c r="C10" s="88"/>
      <c r="D10" s="88"/>
      <c r="E10" s="88"/>
      <c r="F10" s="88"/>
      <c r="G10" s="88"/>
      <c r="H10" s="88"/>
      <c r="I10" s="88"/>
      <c r="J10" s="88"/>
      <c r="K10" s="22"/>
    </row>
    <row r="11" spans="1:11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.75" customHeight="1">
      <c r="A12" s="22"/>
      <c r="B12" s="22"/>
      <c r="C12" s="22"/>
      <c r="D12" s="22"/>
      <c r="E12" s="22"/>
      <c r="F12" s="22"/>
      <c r="G12" s="22"/>
      <c r="H12" s="89"/>
      <c r="I12" s="89"/>
      <c r="J12" s="89"/>
      <c r="K12" s="27"/>
    </row>
    <row r="13" spans="1:1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 thickBot="1">
      <c r="A14" s="90" t="s">
        <v>3</v>
      </c>
      <c r="B14" s="90"/>
      <c r="C14" s="90"/>
      <c r="D14" s="90"/>
      <c r="E14" s="90"/>
      <c r="F14" s="90"/>
      <c r="G14" s="90"/>
      <c r="H14" s="90"/>
      <c r="I14" s="90"/>
      <c r="J14" s="90"/>
      <c r="K14" s="29"/>
    </row>
    <row r="15" spans="1:11" ht="49.5" customHeight="1" thickBot="1">
      <c r="A15" s="91" t="s">
        <v>4</v>
      </c>
      <c r="B15" s="91"/>
      <c r="C15" s="3" t="s">
        <v>9</v>
      </c>
      <c r="D15" s="3" t="s">
        <v>10</v>
      </c>
      <c r="E15" s="3" t="s">
        <v>11</v>
      </c>
      <c r="F15" s="3" t="s">
        <v>12</v>
      </c>
      <c r="G15" s="3" t="s">
        <v>150</v>
      </c>
      <c r="H15" s="3" t="s">
        <v>14</v>
      </c>
      <c r="I15" s="91" t="s">
        <v>5</v>
      </c>
      <c r="J15" s="92"/>
      <c r="K15" s="3" t="s">
        <v>14</v>
      </c>
    </row>
    <row r="16" spans="1:11" ht="12.75" customHeight="1" thickBot="1">
      <c r="A16" s="93" t="s">
        <v>58</v>
      </c>
      <c r="B16" s="93"/>
      <c r="C16" s="93"/>
      <c r="D16" s="93"/>
      <c r="E16" s="93"/>
      <c r="F16" s="93"/>
      <c r="G16" s="93"/>
      <c r="H16" s="93"/>
      <c r="I16" s="93"/>
      <c r="J16" s="94"/>
      <c r="K16" s="30"/>
    </row>
    <row r="17" spans="1:11" ht="19.5" customHeight="1" hidden="1">
      <c r="A17" s="54" t="s">
        <v>100</v>
      </c>
      <c r="B17" s="54"/>
      <c r="C17" s="4" t="s">
        <v>101</v>
      </c>
      <c r="D17" s="4" t="s">
        <v>8</v>
      </c>
      <c r="E17" s="6">
        <f>'[4]пр'!$E$18</f>
        <v>14790</v>
      </c>
      <c r="F17" s="5">
        <v>0.2</v>
      </c>
      <c r="G17" s="4">
        <v>0</v>
      </c>
      <c r="H17" s="6">
        <f aca="true" t="shared" si="0" ref="H17:H31">E17*1.2</f>
        <v>17748</v>
      </c>
      <c r="I17" s="51" t="s">
        <v>124</v>
      </c>
      <c r="J17" s="51"/>
      <c r="K17" s="6">
        <v>19236</v>
      </c>
    </row>
    <row r="18" spans="1:11" ht="19.5" customHeight="1" hidden="1">
      <c r="A18" s="54" t="s">
        <v>102</v>
      </c>
      <c r="B18" s="54"/>
      <c r="C18" s="4" t="s">
        <v>103</v>
      </c>
      <c r="D18" s="4" t="s">
        <v>8</v>
      </c>
      <c r="E18" s="6">
        <f>H18/(1+F18)/1</f>
        <v>19060</v>
      </c>
      <c r="F18" s="5">
        <v>0.2</v>
      </c>
      <c r="G18" s="4">
        <v>0</v>
      </c>
      <c r="H18" s="6">
        <f t="shared" si="0"/>
        <v>17748</v>
      </c>
      <c r="I18" s="51" t="s">
        <v>124</v>
      </c>
      <c r="J18" s="51"/>
      <c r="K18" s="6">
        <v>22872</v>
      </c>
    </row>
    <row r="19" spans="1:11" ht="19.5" customHeight="1">
      <c r="A19" s="95" t="s">
        <v>138</v>
      </c>
      <c r="B19" s="95"/>
      <c r="C19" s="42" t="s">
        <v>59</v>
      </c>
      <c r="D19" s="42" t="s">
        <v>8</v>
      </c>
      <c r="E19" s="43">
        <f>обыч!E20/0.9</f>
        <v>9994.444444444443</v>
      </c>
      <c r="F19" s="44">
        <v>0.2</v>
      </c>
      <c r="G19" s="42">
        <v>-10</v>
      </c>
      <c r="H19" s="43">
        <f t="shared" si="0"/>
        <v>11993.333333333332</v>
      </c>
      <c r="I19" s="96" t="s">
        <v>148</v>
      </c>
      <c r="J19" s="96"/>
      <c r="K19" s="6">
        <v>12240</v>
      </c>
    </row>
    <row r="20" spans="1:11" ht="19.5" customHeight="1">
      <c r="A20" s="95" t="s">
        <v>149</v>
      </c>
      <c r="B20" s="95"/>
      <c r="C20" s="42" t="s">
        <v>21</v>
      </c>
      <c r="D20" s="42" t="s">
        <v>8</v>
      </c>
      <c r="E20" s="43">
        <f>обыч!E21/0.9</f>
        <v>10050</v>
      </c>
      <c r="F20" s="44">
        <v>0.2</v>
      </c>
      <c r="G20" s="42">
        <v>-10</v>
      </c>
      <c r="H20" s="43">
        <f t="shared" si="0"/>
        <v>12060</v>
      </c>
      <c r="I20" s="96" t="s">
        <v>148</v>
      </c>
      <c r="J20" s="96"/>
      <c r="K20" s="6">
        <v>12240</v>
      </c>
    </row>
    <row r="21" spans="1:11" ht="19.5" customHeight="1">
      <c r="A21" s="95" t="s">
        <v>139</v>
      </c>
      <c r="B21" s="95"/>
      <c r="C21" s="42" t="s">
        <v>19</v>
      </c>
      <c r="D21" s="42" t="s">
        <v>8</v>
      </c>
      <c r="E21" s="43">
        <f>обыч!E22/0.9</f>
        <v>13818.888888888889</v>
      </c>
      <c r="F21" s="44">
        <v>0.2</v>
      </c>
      <c r="G21" s="42">
        <v>-10</v>
      </c>
      <c r="H21" s="43">
        <f t="shared" si="0"/>
        <v>16582.666666666664</v>
      </c>
      <c r="I21" s="96" t="s">
        <v>148</v>
      </c>
      <c r="J21" s="96"/>
      <c r="K21" s="6">
        <v>14244</v>
      </c>
    </row>
    <row r="22" spans="1:11" ht="19.5" customHeight="1">
      <c r="A22" s="95" t="str">
        <f>обыч!A23</f>
        <v>Грейпфрут красный</v>
      </c>
      <c r="B22" s="95"/>
      <c r="C22" s="42" t="str">
        <f>обыч!C23</f>
        <v>Израиль</v>
      </c>
      <c r="D22" s="42" t="s">
        <v>8</v>
      </c>
      <c r="E22" s="43">
        <f>обыч!E23/0.9</f>
        <v>11900</v>
      </c>
      <c r="F22" s="44">
        <v>0.2</v>
      </c>
      <c r="G22" s="42">
        <v>-10</v>
      </c>
      <c r="H22" s="43">
        <f t="shared" si="0"/>
        <v>14280</v>
      </c>
      <c r="I22" s="96" t="s">
        <v>148</v>
      </c>
      <c r="J22" s="96"/>
      <c r="K22" s="6">
        <v>14040</v>
      </c>
    </row>
    <row r="23" spans="1:11" ht="19.5" customHeight="1" hidden="1">
      <c r="A23" s="95" t="str">
        <f>обыч!A24</f>
        <v>Яблоко Глостер 70+</v>
      </c>
      <c r="B23" s="95"/>
      <c r="C23" s="42" t="str">
        <f>обыч!C24</f>
        <v>Польша</v>
      </c>
      <c r="D23" s="42" t="s">
        <v>8</v>
      </c>
      <c r="E23" s="43">
        <f>обыч!E24/0.9</f>
        <v>9525.555555555555</v>
      </c>
      <c r="F23" s="44">
        <v>0.2</v>
      </c>
      <c r="G23" s="42">
        <v>-10</v>
      </c>
      <c r="H23" s="43">
        <f t="shared" si="0"/>
        <v>11430.666666666666</v>
      </c>
      <c r="I23" s="96" t="s">
        <v>148</v>
      </c>
      <c r="J23" s="96"/>
      <c r="K23" s="6">
        <v>15132</v>
      </c>
    </row>
    <row r="24" spans="1:11" ht="19.5" customHeight="1">
      <c r="A24" s="95" t="s">
        <v>104</v>
      </c>
      <c r="B24" s="95"/>
      <c r="C24" s="42" t="str">
        <f>обыч!C25</f>
        <v>Пакистан</v>
      </c>
      <c r="D24" s="42" t="s">
        <v>8</v>
      </c>
      <c r="E24" s="43">
        <f>обыч!E25/0.9</f>
        <v>10712.222222222223</v>
      </c>
      <c r="F24" s="44">
        <v>0.2</v>
      </c>
      <c r="G24" s="42">
        <v>-10</v>
      </c>
      <c r="H24" s="43">
        <f t="shared" si="0"/>
        <v>12854.666666666666</v>
      </c>
      <c r="I24" s="96" t="s">
        <v>148</v>
      </c>
      <c r="J24" s="96"/>
      <c r="K24" s="6">
        <v>12420</v>
      </c>
    </row>
    <row r="25" spans="1:11" ht="19.5" customHeight="1">
      <c r="A25" s="95" t="s">
        <v>105</v>
      </c>
      <c r="B25" s="95"/>
      <c r="C25" s="42" t="s">
        <v>82</v>
      </c>
      <c r="D25" s="42" t="s">
        <v>8</v>
      </c>
      <c r="E25" s="43">
        <f>обыч!E26/0.9</f>
        <v>10583.333333333334</v>
      </c>
      <c r="F25" s="44">
        <v>0.2</v>
      </c>
      <c r="G25" s="42">
        <v>-10</v>
      </c>
      <c r="H25" s="43">
        <f t="shared" si="0"/>
        <v>12700</v>
      </c>
      <c r="I25" s="96" t="s">
        <v>148</v>
      </c>
      <c r="J25" s="96"/>
      <c r="K25" s="6">
        <v>8460</v>
      </c>
    </row>
    <row r="26" spans="1:11" ht="19.5" customHeight="1" hidden="1">
      <c r="A26" s="103" t="s">
        <v>168</v>
      </c>
      <c r="B26" s="95"/>
      <c r="C26" s="42" t="s">
        <v>99</v>
      </c>
      <c r="D26" s="42" t="s">
        <v>8</v>
      </c>
      <c r="E26" s="43">
        <f>обыч!E27/0.9</f>
        <v>0</v>
      </c>
      <c r="F26" s="44">
        <v>0.2</v>
      </c>
      <c r="G26" s="42">
        <v>-10</v>
      </c>
      <c r="H26" s="43">
        <f>E26*1.2</f>
        <v>0</v>
      </c>
      <c r="I26" s="96" t="s">
        <v>148</v>
      </c>
      <c r="J26" s="96"/>
      <c r="K26" s="6">
        <v>8460</v>
      </c>
    </row>
    <row r="27" spans="1:11" ht="19.5" customHeight="1" thickBot="1">
      <c r="A27" s="103" t="s">
        <v>169</v>
      </c>
      <c r="B27" s="95"/>
      <c r="C27" s="42" t="s">
        <v>21</v>
      </c>
      <c r="D27" s="42" t="s">
        <v>8</v>
      </c>
      <c r="E27" s="43">
        <f>обыч!E28/0.9</f>
        <v>22968.888888888887</v>
      </c>
      <c r="F27" s="44">
        <v>0.2</v>
      </c>
      <c r="G27" s="42">
        <v>-10</v>
      </c>
      <c r="H27" s="43">
        <f>E27*1.2</f>
        <v>27562.666666666664</v>
      </c>
      <c r="I27" s="96" t="s">
        <v>148</v>
      </c>
      <c r="J27" s="96"/>
      <c r="K27" s="6">
        <v>8460</v>
      </c>
    </row>
    <row r="28" spans="1:11" ht="19.5" customHeight="1" hidden="1" thickBot="1">
      <c r="A28" s="103" t="str">
        <f>обыч!A29</f>
        <v>Яблоко Гольден 70+</v>
      </c>
      <c r="B28" s="95"/>
      <c r="C28" s="42" t="str">
        <f>обыч!C29</f>
        <v>Польша</v>
      </c>
      <c r="D28" s="42" t="s">
        <v>8</v>
      </c>
      <c r="E28" s="43">
        <f>обыч!E29/0.9</f>
        <v>10745.555555555555</v>
      </c>
      <c r="F28" s="44">
        <v>0.2</v>
      </c>
      <c r="G28" s="42">
        <v>-10</v>
      </c>
      <c r="H28" s="43">
        <f>E28*1.2</f>
        <v>12894.666666666666</v>
      </c>
      <c r="I28" s="96" t="s">
        <v>148</v>
      </c>
      <c r="J28" s="96"/>
      <c r="K28" s="6">
        <v>8460</v>
      </c>
    </row>
    <row r="29" spans="1:11" ht="19.5" customHeight="1" hidden="1">
      <c r="A29" s="103" t="s">
        <v>170</v>
      </c>
      <c r="B29" s="95"/>
      <c r="C29" s="42" t="s">
        <v>166</v>
      </c>
      <c r="D29" s="42" t="s">
        <v>8</v>
      </c>
      <c r="E29" s="43" t="e">
        <f>обыч!#REF!/0.9</f>
        <v>#REF!</v>
      </c>
      <c r="F29" s="44">
        <v>0.2</v>
      </c>
      <c r="G29" s="42">
        <v>-10</v>
      </c>
      <c r="H29" s="43" t="e">
        <f>E29*1.2</f>
        <v>#REF!</v>
      </c>
      <c r="I29" s="96" t="s">
        <v>148</v>
      </c>
      <c r="J29" s="96"/>
      <c r="K29" s="6">
        <v>8460</v>
      </c>
    </row>
    <row r="30" spans="1:11" ht="19.5" customHeight="1" hidden="1">
      <c r="A30" s="103" t="s">
        <v>171</v>
      </c>
      <c r="B30" s="95"/>
      <c r="C30" s="42" t="s">
        <v>167</v>
      </c>
      <c r="D30" s="42" t="s">
        <v>8</v>
      </c>
      <c r="E30" s="43" t="e">
        <f>обыч!#REF!/0.9</f>
        <v>#REF!</v>
      </c>
      <c r="F30" s="44">
        <v>0.2</v>
      </c>
      <c r="G30" s="42">
        <v>-10</v>
      </c>
      <c r="H30" s="43" t="e">
        <f>E30*1.2</f>
        <v>#REF!</v>
      </c>
      <c r="I30" s="96" t="s">
        <v>148</v>
      </c>
      <c r="J30" s="96"/>
      <c r="K30" s="6">
        <v>8460</v>
      </c>
    </row>
    <row r="31" spans="1:11" ht="19.5" customHeight="1" hidden="1" thickBot="1">
      <c r="A31" s="95" t="s">
        <v>140</v>
      </c>
      <c r="B31" s="95"/>
      <c r="C31" s="42" t="s">
        <v>19</v>
      </c>
      <c r="D31" s="42" t="s">
        <v>8</v>
      </c>
      <c r="E31" s="43">
        <f>обыч!E30/0.9</f>
        <v>0</v>
      </c>
      <c r="F31" s="44">
        <v>0.2</v>
      </c>
      <c r="G31" s="42">
        <v>-10</v>
      </c>
      <c r="H31" s="43">
        <f t="shared" si="0"/>
        <v>0</v>
      </c>
      <c r="I31" s="96" t="s">
        <v>124</v>
      </c>
      <c r="J31" s="96"/>
      <c r="K31" s="6">
        <v>11964</v>
      </c>
    </row>
    <row r="32" spans="1:11" ht="12.75" customHeight="1" thickBot="1">
      <c r="A32" s="97" t="s">
        <v>86</v>
      </c>
      <c r="B32" s="97"/>
      <c r="C32" s="97"/>
      <c r="D32" s="97"/>
      <c r="E32" s="97"/>
      <c r="F32" s="97"/>
      <c r="G32" s="97"/>
      <c r="H32" s="97"/>
      <c r="I32" s="97"/>
      <c r="J32" s="98"/>
      <c r="K32" s="6">
        <v>0</v>
      </c>
    </row>
    <row r="33" spans="1:11" ht="19.5" customHeight="1" hidden="1">
      <c r="A33" s="95" t="s">
        <v>110</v>
      </c>
      <c r="B33" s="95"/>
      <c r="C33" s="42" t="s">
        <v>22</v>
      </c>
      <c r="D33" s="42" t="s">
        <v>8</v>
      </c>
      <c r="E33" s="43">
        <f>H33/(1+F33)/1</f>
        <v>24890</v>
      </c>
      <c r="F33" s="44">
        <v>0.2</v>
      </c>
      <c r="G33" s="42">
        <v>0</v>
      </c>
      <c r="H33" s="43">
        <f>K33</f>
        <v>29868</v>
      </c>
      <c r="I33" s="96" t="s">
        <v>124</v>
      </c>
      <c r="J33" s="96"/>
      <c r="K33" s="6">
        <v>29868</v>
      </c>
    </row>
    <row r="34" spans="1:11" ht="19.5" customHeight="1" hidden="1">
      <c r="A34" s="95" t="s">
        <v>111</v>
      </c>
      <c r="B34" s="95"/>
      <c r="C34" s="42" t="s">
        <v>99</v>
      </c>
      <c r="D34" s="42" t="s">
        <v>8</v>
      </c>
      <c r="E34" s="43">
        <f>'[4]пр'!$E$24</f>
        <v>21351</v>
      </c>
      <c r="F34" s="44">
        <v>0.2</v>
      </c>
      <c r="G34" s="42">
        <v>0</v>
      </c>
      <c r="H34" s="43">
        <f>E34*1.2</f>
        <v>25621.2</v>
      </c>
      <c r="I34" s="96" t="s">
        <v>124</v>
      </c>
      <c r="J34" s="96"/>
      <c r="K34" s="6">
        <v>19044</v>
      </c>
    </row>
    <row r="35" spans="1:11" ht="19.5" customHeight="1" hidden="1">
      <c r="A35" s="95" t="s">
        <v>106</v>
      </c>
      <c r="B35" s="95"/>
      <c r="C35" s="42" t="s">
        <v>99</v>
      </c>
      <c r="D35" s="42" t="s">
        <v>8</v>
      </c>
      <c r="E35" s="43">
        <f>'[4]пр'!$E$10</f>
        <v>23615</v>
      </c>
      <c r="F35" s="44">
        <v>0.2</v>
      </c>
      <c r="G35" s="42">
        <v>0</v>
      </c>
      <c r="H35" s="43">
        <f>E35*1.2</f>
        <v>28338</v>
      </c>
      <c r="I35" s="96" t="s">
        <v>124</v>
      </c>
      <c r="J35" s="96"/>
      <c r="K35" s="6">
        <v>27744</v>
      </c>
    </row>
    <row r="36" spans="1:11" ht="19.5" customHeight="1" hidden="1">
      <c r="A36" s="95" t="s">
        <v>87</v>
      </c>
      <c r="B36" s="95"/>
      <c r="C36" s="42" t="s">
        <v>24</v>
      </c>
      <c r="D36" s="42" t="s">
        <v>8</v>
      </c>
      <c r="E36" s="43">
        <f>обыч!E35/0.9</f>
        <v>1111</v>
      </c>
      <c r="F36" s="44">
        <v>0.1</v>
      </c>
      <c r="G36" s="42">
        <v>10</v>
      </c>
      <c r="H36" s="43">
        <f>K36</f>
        <v>1099.89</v>
      </c>
      <c r="I36" s="96" t="s">
        <v>125</v>
      </c>
      <c r="J36" s="96"/>
      <c r="K36" s="6">
        <v>1099.89</v>
      </c>
    </row>
    <row r="37" spans="1:11" ht="19.5" customHeight="1" thickBot="1">
      <c r="A37" s="95" t="s">
        <v>107</v>
      </c>
      <c r="B37" s="95"/>
      <c r="C37" s="42" t="s">
        <v>19</v>
      </c>
      <c r="D37" s="45" t="s">
        <v>8</v>
      </c>
      <c r="E37" s="43">
        <f>обыч!E36/0.9</f>
        <v>13524.444444444443</v>
      </c>
      <c r="F37" s="44">
        <v>0.2</v>
      </c>
      <c r="G37" s="42">
        <v>-10</v>
      </c>
      <c r="H37" s="43">
        <f>E37*1.2</f>
        <v>16229.333333333332</v>
      </c>
      <c r="I37" s="96" t="s">
        <v>148</v>
      </c>
      <c r="J37" s="96"/>
      <c r="K37" s="6">
        <v>23600</v>
      </c>
    </row>
    <row r="38" spans="1:11" ht="19.5" customHeight="1" hidden="1" thickBot="1">
      <c r="A38" s="95" t="s">
        <v>136</v>
      </c>
      <c r="B38" s="95"/>
      <c r="C38" s="42" t="s">
        <v>24</v>
      </c>
      <c r="D38" s="42" t="s">
        <v>8</v>
      </c>
      <c r="E38" s="43">
        <f>2083.33*1.1</f>
        <v>2291.663</v>
      </c>
      <c r="F38" s="44">
        <v>0.1</v>
      </c>
      <c r="G38" s="42">
        <v>10</v>
      </c>
      <c r="H38" s="43">
        <f>E38*1.1</f>
        <v>2520.8293000000003</v>
      </c>
      <c r="I38" s="96"/>
      <c r="J38" s="96"/>
      <c r="K38" s="6">
        <v>1099.89</v>
      </c>
    </row>
    <row r="39" spans="1:11" ht="12.75" customHeight="1" thickBot="1">
      <c r="A39" s="100" t="s">
        <v>25</v>
      </c>
      <c r="B39" s="101"/>
      <c r="C39" s="101"/>
      <c r="D39" s="101"/>
      <c r="E39" s="101"/>
      <c r="F39" s="101"/>
      <c r="G39" s="101"/>
      <c r="H39" s="101"/>
      <c r="I39" s="101"/>
      <c r="J39" s="102"/>
      <c r="K39" s="6">
        <v>0</v>
      </c>
    </row>
    <row r="40" spans="1:11" ht="19.5" customHeight="1">
      <c r="A40" s="95" t="s">
        <v>26</v>
      </c>
      <c r="B40" s="95"/>
      <c r="C40" s="42" t="s">
        <v>83</v>
      </c>
      <c r="D40" s="42" t="s">
        <v>8</v>
      </c>
      <c r="E40" s="43">
        <f>обыч!E39/0.9</f>
        <v>29293.333333333332</v>
      </c>
      <c r="F40" s="44">
        <v>0.1</v>
      </c>
      <c r="G40" s="42">
        <v>-10</v>
      </c>
      <c r="H40" s="43">
        <f>E40*1.1</f>
        <v>32222.666666666668</v>
      </c>
      <c r="I40" s="96"/>
      <c r="J40" s="96"/>
      <c r="K40" s="6">
        <v>29000</v>
      </c>
    </row>
    <row r="41" spans="1:11" ht="19.5" customHeight="1">
      <c r="A41" s="95" t="s">
        <v>26</v>
      </c>
      <c r="B41" s="95"/>
      <c r="C41" s="42" t="s">
        <v>83</v>
      </c>
      <c r="D41" s="42" t="s">
        <v>8</v>
      </c>
      <c r="E41" s="43">
        <f>обыч!E40/0.9</f>
        <v>23148.888888888887</v>
      </c>
      <c r="F41" s="44">
        <v>0.2</v>
      </c>
      <c r="G41" s="42">
        <v>-10</v>
      </c>
      <c r="H41" s="43">
        <f>E41*1.2</f>
        <v>27778.666666666664</v>
      </c>
      <c r="I41" s="96"/>
      <c r="J41" s="96"/>
      <c r="K41" s="6">
        <v>29000</v>
      </c>
    </row>
    <row r="42" spans="1:11" ht="19.5" customHeight="1" thickBot="1">
      <c r="A42" s="95" t="s">
        <v>26</v>
      </c>
      <c r="B42" s="95"/>
      <c r="C42" s="42" t="s">
        <v>83</v>
      </c>
      <c r="D42" s="42" t="s">
        <v>8</v>
      </c>
      <c r="E42" s="43">
        <f>обыч!E41/0.9</f>
        <v>26852.222222222223</v>
      </c>
      <c r="F42" s="44">
        <v>0.2</v>
      </c>
      <c r="G42" s="42">
        <v>-10</v>
      </c>
      <c r="H42" s="43">
        <f>E42*1.2</f>
        <v>32222.666666666664</v>
      </c>
      <c r="I42" s="96"/>
      <c r="J42" s="96"/>
      <c r="K42" s="6">
        <v>29000</v>
      </c>
    </row>
    <row r="43" spans="1:11" ht="12.75" customHeight="1" thickBot="1">
      <c r="A43" s="100" t="s">
        <v>37</v>
      </c>
      <c r="B43" s="101"/>
      <c r="C43" s="101"/>
      <c r="D43" s="101"/>
      <c r="E43" s="101"/>
      <c r="F43" s="101"/>
      <c r="G43" s="101"/>
      <c r="H43" s="101"/>
      <c r="I43" s="101"/>
      <c r="J43" s="102"/>
      <c r="K43" s="6">
        <v>0</v>
      </c>
    </row>
    <row r="44" spans="1:11" ht="19.5" customHeight="1">
      <c r="A44" s="95" t="s">
        <v>28</v>
      </c>
      <c r="B44" s="95"/>
      <c r="C44" s="42" t="s">
        <v>83</v>
      </c>
      <c r="D44" s="42" t="s">
        <v>8</v>
      </c>
      <c r="E44" s="43">
        <f>обыч!E43/0.9</f>
        <v>22222.222222222223</v>
      </c>
      <c r="F44" s="44">
        <v>0.1</v>
      </c>
      <c r="G44" s="42">
        <v>-10</v>
      </c>
      <c r="H44" s="43">
        <f>E44*1.1</f>
        <v>24444.444444444445</v>
      </c>
      <c r="I44" s="96"/>
      <c r="J44" s="96"/>
      <c r="K44" s="6">
        <v>0</v>
      </c>
    </row>
    <row r="45" spans="1:11" ht="19.5" customHeight="1">
      <c r="A45" s="95" t="str">
        <f>обыч!A44</f>
        <v>Сердце свиное, с/м</v>
      </c>
      <c r="B45" s="95"/>
      <c r="C45" s="42" t="s">
        <v>83</v>
      </c>
      <c r="D45" s="42" t="s">
        <v>8</v>
      </c>
      <c r="E45" s="43">
        <f>обыч!E44/0.9</f>
        <v>31388.888888888887</v>
      </c>
      <c r="F45" s="44">
        <v>0.2</v>
      </c>
      <c r="G45" s="42">
        <v>-10</v>
      </c>
      <c r="H45" s="43">
        <f>E45*1.2</f>
        <v>37666.666666666664</v>
      </c>
      <c r="I45" s="96"/>
      <c r="J45" s="96"/>
      <c r="K45" s="6">
        <v>0</v>
      </c>
    </row>
    <row r="46" spans="1:11" ht="19.5" customHeight="1">
      <c r="A46" s="95" t="str">
        <f>обыч!A45</f>
        <v>Язык свиное, с/м</v>
      </c>
      <c r="B46" s="95"/>
      <c r="C46" s="42" t="s">
        <v>83</v>
      </c>
      <c r="D46" s="42" t="s">
        <v>8</v>
      </c>
      <c r="E46" s="43">
        <f>обыч!E45/0.9</f>
        <v>57405.555555555555</v>
      </c>
      <c r="F46" s="44">
        <v>0.2</v>
      </c>
      <c r="G46" s="42">
        <v>-10</v>
      </c>
      <c r="H46" s="43">
        <f>E46*1.2</f>
        <v>68886.66666666666</v>
      </c>
      <c r="I46" s="96"/>
      <c r="J46" s="96"/>
      <c r="K46" s="6">
        <v>0</v>
      </c>
    </row>
    <row r="47" spans="1:11" ht="19.5" customHeight="1" thickBot="1">
      <c r="A47" s="95" t="s">
        <v>27</v>
      </c>
      <c r="B47" s="95"/>
      <c r="C47" s="42" t="s">
        <v>83</v>
      </c>
      <c r="D47" s="42" t="s">
        <v>8</v>
      </c>
      <c r="E47" s="43">
        <f>обыч!E46/0.9</f>
        <v>18422.222222222223</v>
      </c>
      <c r="F47" s="44">
        <v>0.2</v>
      </c>
      <c r="G47" s="42">
        <v>-10</v>
      </c>
      <c r="H47" s="43">
        <f>E47*1.2</f>
        <v>22106.666666666668</v>
      </c>
      <c r="I47" s="96"/>
      <c r="J47" s="96"/>
      <c r="K47" s="6">
        <v>0</v>
      </c>
    </row>
    <row r="48" spans="1:11" ht="12.75" customHeight="1" thickBot="1">
      <c r="A48" s="100" t="s">
        <v>16</v>
      </c>
      <c r="B48" s="101"/>
      <c r="C48" s="101"/>
      <c r="D48" s="101"/>
      <c r="E48" s="101"/>
      <c r="F48" s="101"/>
      <c r="G48" s="101"/>
      <c r="H48" s="101"/>
      <c r="I48" s="101"/>
      <c r="J48" s="102"/>
      <c r="K48" s="6">
        <v>0</v>
      </c>
    </row>
    <row r="49" spans="1:12" ht="19.5" customHeight="1" hidden="1">
      <c r="A49" s="95" t="s">
        <v>92</v>
      </c>
      <c r="B49" s="95"/>
      <c r="C49" s="42" t="s">
        <v>72</v>
      </c>
      <c r="D49" s="42" t="s">
        <v>8</v>
      </c>
      <c r="E49" s="43">
        <f>обыч!E48/0.9</f>
        <v>12111.111111111111</v>
      </c>
      <c r="F49" s="44">
        <v>0.1</v>
      </c>
      <c r="G49" s="42">
        <v>-10</v>
      </c>
      <c r="H49" s="43">
        <f>E49*1.1</f>
        <v>13322.222222222223</v>
      </c>
      <c r="I49" s="96" t="s">
        <v>126</v>
      </c>
      <c r="J49" s="96"/>
      <c r="K49" s="6">
        <v>10708.5</v>
      </c>
      <c r="L49" s="11"/>
    </row>
    <row r="50" spans="1:12" ht="19.5" customHeight="1" hidden="1">
      <c r="A50" s="95" t="s">
        <v>93</v>
      </c>
      <c r="B50" s="95"/>
      <c r="C50" s="42" t="s">
        <v>72</v>
      </c>
      <c r="D50" s="42" t="s">
        <v>8</v>
      </c>
      <c r="E50" s="43">
        <f>обыч!E49/0.9</f>
        <v>20722.222222222223</v>
      </c>
      <c r="F50" s="44">
        <v>0.1</v>
      </c>
      <c r="G50" s="42">
        <v>-10</v>
      </c>
      <c r="H50" s="43">
        <f>K50</f>
        <v>20515</v>
      </c>
      <c r="I50" s="96" t="s">
        <v>127</v>
      </c>
      <c r="J50" s="96"/>
      <c r="K50" s="6">
        <v>20515</v>
      </c>
      <c r="L50" s="11"/>
    </row>
    <row r="51" spans="1:12" ht="19.5" customHeight="1" hidden="1">
      <c r="A51" s="95" t="s">
        <v>109</v>
      </c>
      <c r="B51" s="95"/>
      <c r="C51" s="42" t="s">
        <v>7</v>
      </c>
      <c r="D51" s="42" t="s">
        <v>8</v>
      </c>
      <c r="E51" s="43">
        <f>обыч!E50/0.9</f>
        <v>15649.494949494949</v>
      </c>
      <c r="F51" s="44">
        <v>0.1</v>
      </c>
      <c r="G51" s="42">
        <v>-10</v>
      </c>
      <c r="H51" s="43">
        <f>K51</f>
        <v>15493</v>
      </c>
      <c r="I51" s="96" t="s">
        <v>128</v>
      </c>
      <c r="J51" s="96"/>
      <c r="K51" s="6">
        <v>15493</v>
      </c>
      <c r="L51" s="11"/>
    </row>
    <row r="52" spans="1:12" ht="19.5" customHeight="1">
      <c r="A52" s="95" t="s">
        <v>117</v>
      </c>
      <c r="B52" s="95"/>
      <c r="C52" s="42" t="s">
        <v>7</v>
      </c>
      <c r="D52" s="42" t="s">
        <v>8</v>
      </c>
      <c r="E52" s="43">
        <f>обыч!E51/0.9</f>
        <v>25823.232323232314</v>
      </c>
      <c r="F52" s="44">
        <v>0.1</v>
      </c>
      <c r="G52" s="42">
        <v>-10</v>
      </c>
      <c r="H52" s="43">
        <f>K52</f>
        <v>28121.5</v>
      </c>
      <c r="I52" s="96"/>
      <c r="J52" s="96"/>
      <c r="K52" s="6">
        <v>28121.5</v>
      </c>
      <c r="L52" s="11"/>
    </row>
    <row r="53" spans="1:12" ht="19.5" customHeight="1" hidden="1">
      <c r="A53" s="95" t="s">
        <v>94</v>
      </c>
      <c r="B53" s="95"/>
      <c r="C53" s="42" t="s">
        <v>7</v>
      </c>
      <c r="D53" s="42" t="s">
        <v>8</v>
      </c>
      <c r="E53" s="43">
        <f>обыч!E52/0.9</f>
        <v>13222.222222222223</v>
      </c>
      <c r="F53" s="44">
        <v>0.1</v>
      </c>
      <c r="G53" s="42">
        <v>-10</v>
      </c>
      <c r="H53" s="43">
        <f>E53*1.1</f>
        <v>14544.444444444445</v>
      </c>
      <c r="I53" s="96" t="s">
        <v>134</v>
      </c>
      <c r="J53" s="96"/>
      <c r="K53" s="6">
        <v>13090</v>
      </c>
      <c r="L53" s="11"/>
    </row>
    <row r="54" spans="1:12" ht="19.5" customHeight="1" hidden="1">
      <c r="A54" s="95" t="s">
        <v>118</v>
      </c>
      <c r="B54" s="95"/>
      <c r="C54" s="42" t="s">
        <v>7</v>
      </c>
      <c r="D54" s="42" t="s">
        <v>8</v>
      </c>
      <c r="E54" s="43">
        <f>обыч!E53/0.9</f>
        <v>16314.141414141413</v>
      </c>
      <c r="F54" s="44">
        <v>0.1</v>
      </c>
      <c r="G54" s="42">
        <v>-10</v>
      </c>
      <c r="H54" s="43">
        <f>K54</f>
        <v>16151</v>
      </c>
      <c r="I54" s="96" t="s">
        <v>46</v>
      </c>
      <c r="J54" s="96"/>
      <c r="K54" s="6">
        <v>16151</v>
      </c>
      <c r="L54" s="11"/>
    </row>
    <row r="55" spans="1:12" ht="19.5" customHeight="1">
      <c r="A55" s="103" t="str">
        <f>'[5]пр'!$B$9</f>
        <v>Сайка с/м н/р 1/33 РФ</v>
      </c>
      <c r="B55" s="95"/>
      <c r="C55" s="42" t="s">
        <v>7</v>
      </c>
      <c r="D55" s="42" t="s">
        <v>8</v>
      </c>
      <c r="E55" s="43">
        <f>обыч!E54/0.9</f>
        <v>7044.444444444444</v>
      </c>
      <c r="F55" s="44">
        <v>0.1</v>
      </c>
      <c r="G55" s="42">
        <v>-10</v>
      </c>
      <c r="H55" s="43">
        <f aca="true" t="shared" si="1" ref="H55:H61">E55*1.1</f>
        <v>7748.88888888889</v>
      </c>
      <c r="I55" s="96"/>
      <c r="J55" s="96"/>
      <c r="K55" s="6">
        <v>6679</v>
      </c>
      <c r="L55" s="11"/>
    </row>
    <row r="56" spans="1:12" ht="19.5" customHeight="1" hidden="1">
      <c r="A56" s="95" t="s">
        <v>119</v>
      </c>
      <c r="B56" s="95"/>
      <c r="C56" s="42" t="s">
        <v>7</v>
      </c>
      <c r="D56" s="42" t="s">
        <v>8</v>
      </c>
      <c r="E56" s="43">
        <f>обыч!E55/0.9</f>
        <v>27743.333333333332</v>
      </c>
      <c r="F56" s="44">
        <v>0.1</v>
      </c>
      <c r="G56" s="42">
        <v>-10</v>
      </c>
      <c r="H56" s="43">
        <f t="shared" si="1"/>
        <v>30517.666666666668</v>
      </c>
      <c r="I56" s="96" t="s">
        <v>135</v>
      </c>
      <c r="J56" s="96"/>
      <c r="K56" s="6">
        <v>24998.6</v>
      </c>
      <c r="L56" s="11"/>
    </row>
    <row r="57" spans="1:12" ht="19.5" customHeight="1">
      <c r="A57" s="95" t="s">
        <v>120</v>
      </c>
      <c r="B57" s="95"/>
      <c r="C57" s="42" t="s">
        <v>7</v>
      </c>
      <c r="D57" s="42" t="s">
        <v>8</v>
      </c>
      <c r="E57" s="43">
        <f>обыч!E56/0.9</f>
        <v>21727.777777777777</v>
      </c>
      <c r="F57" s="44">
        <v>0.1</v>
      </c>
      <c r="G57" s="42">
        <v>-10</v>
      </c>
      <c r="H57" s="43">
        <f t="shared" si="1"/>
        <v>23900.55555555556</v>
      </c>
      <c r="I57" s="96" t="s">
        <v>133</v>
      </c>
      <c r="J57" s="96"/>
      <c r="K57" s="6">
        <v>21450</v>
      </c>
      <c r="L57" s="11"/>
    </row>
    <row r="58" spans="1:12" ht="19.5" customHeight="1" hidden="1">
      <c r="A58" s="103" t="s">
        <v>141</v>
      </c>
      <c r="B58" s="95"/>
      <c r="C58" s="42" t="s">
        <v>72</v>
      </c>
      <c r="D58" s="42" t="s">
        <v>8</v>
      </c>
      <c r="E58" s="43">
        <f>обыч!E57/0.9</f>
        <v>12000</v>
      </c>
      <c r="F58" s="44">
        <v>0.1</v>
      </c>
      <c r="G58" s="42">
        <v>-10</v>
      </c>
      <c r="H58" s="43">
        <f t="shared" si="1"/>
        <v>13200.000000000002</v>
      </c>
      <c r="I58" s="96"/>
      <c r="J58" s="96"/>
      <c r="K58" s="6">
        <v>11753</v>
      </c>
      <c r="L58" s="11"/>
    </row>
    <row r="59" spans="1:12" ht="19.5" customHeight="1" hidden="1">
      <c r="A59" s="95" t="s">
        <v>121</v>
      </c>
      <c r="B59" s="95"/>
      <c r="C59" s="42" t="s">
        <v>72</v>
      </c>
      <c r="D59" s="42" t="s">
        <v>8</v>
      </c>
      <c r="E59" s="43">
        <f>обыч!E58/0.9</f>
        <v>21666.666666666668</v>
      </c>
      <c r="F59" s="44">
        <v>0.1</v>
      </c>
      <c r="G59" s="42">
        <v>-10</v>
      </c>
      <c r="H59" s="43">
        <f t="shared" si="1"/>
        <v>11990.000000000002</v>
      </c>
      <c r="I59" s="96" t="s">
        <v>46</v>
      </c>
      <c r="J59" s="96"/>
      <c r="K59" s="6">
        <v>12243</v>
      </c>
      <c r="L59" s="11"/>
    </row>
    <row r="60" spans="1:12" ht="19.5" customHeight="1" hidden="1">
      <c r="A60" s="95" t="s">
        <v>122</v>
      </c>
      <c r="B60" s="95"/>
      <c r="C60" s="42" t="s">
        <v>7</v>
      </c>
      <c r="D60" s="42" t="s">
        <v>8</v>
      </c>
      <c r="E60" s="43">
        <f>обыч!E59/0.9</f>
        <v>21625.555555555555</v>
      </c>
      <c r="F60" s="44">
        <v>0.1</v>
      </c>
      <c r="G60" s="42">
        <v>-10</v>
      </c>
      <c r="H60" s="43">
        <f t="shared" si="1"/>
        <v>23788.111111111113</v>
      </c>
      <c r="I60" s="96" t="s">
        <v>46</v>
      </c>
      <c r="J60" s="96"/>
      <c r="K60" s="6">
        <v>19953</v>
      </c>
      <c r="L60" s="11"/>
    </row>
    <row r="61" spans="1:12" ht="19.5" customHeight="1" thickBot="1">
      <c r="A61" s="95" t="s">
        <v>142</v>
      </c>
      <c r="B61" s="95"/>
      <c r="C61" s="42" t="s">
        <v>7</v>
      </c>
      <c r="D61" s="42" t="s">
        <v>8</v>
      </c>
      <c r="E61" s="43">
        <f>обыч!E60/0.9</f>
        <v>28970</v>
      </c>
      <c r="F61" s="44">
        <v>0.1</v>
      </c>
      <c r="G61" s="42">
        <v>-10</v>
      </c>
      <c r="H61" s="43">
        <f t="shared" si="1"/>
        <v>31867.000000000004</v>
      </c>
      <c r="I61" s="96"/>
      <c r="J61" s="96"/>
      <c r="K61" s="6">
        <v>30800</v>
      </c>
      <c r="L61" s="11"/>
    </row>
    <row r="62" spans="1:11" ht="12.75" customHeight="1" thickBot="1">
      <c r="A62" s="69" t="s">
        <v>17</v>
      </c>
      <c r="B62" s="70"/>
      <c r="C62" s="70"/>
      <c r="D62" s="70"/>
      <c r="E62" s="70"/>
      <c r="F62" s="70"/>
      <c r="G62" s="70"/>
      <c r="H62" s="70"/>
      <c r="I62" s="70"/>
      <c r="J62" s="71"/>
      <c r="K62" s="6">
        <v>0</v>
      </c>
    </row>
    <row r="63" spans="1:11" ht="21.75" customHeight="1">
      <c r="A63" s="95" t="s">
        <v>144</v>
      </c>
      <c r="B63" s="95"/>
      <c r="C63" s="4" t="s">
        <v>18</v>
      </c>
      <c r="D63" s="4" t="s">
        <v>8</v>
      </c>
      <c r="E63" s="43">
        <f>обыч!E62/0.9</f>
        <v>32955.555555555555</v>
      </c>
      <c r="F63" s="5">
        <v>0.2</v>
      </c>
      <c r="G63" s="42">
        <v>-10</v>
      </c>
      <c r="H63" s="6">
        <f>E63*1.2</f>
        <v>39546.666666666664</v>
      </c>
      <c r="I63" s="51" t="s">
        <v>129</v>
      </c>
      <c r="J63" s="51"/>
      <c r="K63" s="6">
        <v>35592</v>
      </c>
    </row>
    <row r="64" spans="1:11" ht="21.75" customHeight="1" hidden="1">
      <c r="A64" s="95" t="s">
        <v>145</v>
      </c>
      <c r="B64" s="95"/>
      <c r="C64" s="4" t="s">
        <v>18</v>
      </c>
      <c r="D64" s="4" t="s">
        <v>8</v>
      </c>
      <c r="E64" s="43">
        <f>обыч!E63/0.9</f>
        <v>24802.222222222223</v>
      </c>
      <c r="F64" s="5">
        <v>0.2</v>
      </c>
      <c r="G64" s="42">
        <v>-10</v>
      </c>
      <c r="H64" s="6">
        <f>E64*1.2</f>
        <v>29762.666666666664</v>
      </c>
      <c r="I64" s="51" t="s">
        <v>129</v>
      </c>
      <c r="J64" s="51"/>
      <c r="K64" s="6">
        <v>24226.8</v>
      </c>
    </row>
    <row r="65" spans="1:11" ht="21.75" customHeight="1">
      <c r="A65" s="95" t="s">
        <v>61</v>
      </c>
      <c r="B65" s="95"/>
      <c r="C65" s="4" t="s">
        <v>18</v>
      </c>
      <c r="D65" s="4" t="s">
        <v>8</v>
      </c>
      <c r="E65" s="43">
        <f>обыч!E64/0.9</f>
        <v>35924.444444444445</v>
      </c>
      <c r="F65" s="5">
        <v>0.1</v>
      </c>
      <c r="G65" s="42">
        <v>-10</v>
      </c>
      <c r="H65" s="6">
        <f>E65*1.1</f>
        <v>39516.88888888889</v>
      </c>
      <c r="I65" s="51" t="s">
        <v>129</v>
      </c>
      <c r="J65" s="51"/>
      <c r="K65" s="6">
        <v>38774</v>
      </c>
    </row>
    <row r="66" spans="1:11" ht="21.75" customHeight="1">
      <c r="A66" s="95" t="s">
        <v>112</v>
      </c>
      <c r="B66" s="95"/>
      <c r="C66" s="4" t="s">
        <v>20</v>
      </c>
      <c r="D66" s="4" t="s">
        <v>8</v>
      </c>
      <c r="E66" s="43">
        <f>обыч!E65/0.9</f>
        <v>26153.333333333332</v>
      </c>
      <c r="F66" s="5">
        <v>0.1</v>
      </c>
      <c r="G66" s="42">
        <v>-10</v>
      </c>
      <c r="H66" s="6">
        <f>E66*1.1</f>
        <v>28768.666666666668</v>
      </c>
      <c r="I66" s="51" t="s">
        <v>129</v>
      </c>
      <c r="J66" s="51"/>
      <c r="K66" s="6">
        <v>25891.8</v>
      </c>
    </row>
    <row r="67" spans="1:11" ht="21.75" customHeight="1">
      <c r="A67" s="95" t="s">
        <v>95</v>
      </c>
      <c r="B67" s="95"/>
      <c r="C67" s="4" t="s">
        <v>84</v>
      </c>
      <c r="D67" s="4" t="s">
        <v>8</v>
      </c>
      <c r="E67" s="43">
        <f>обыч!E66/0.9</f>
        <v>30944.444444444445</v>
      </c>
      <c r="F67" s="5">
        <v>0.2</v>
      </c>
      <c r="G67" s="42">
        <v>-10</v>
      </c>
      <c r="H67" s="6">
        <f>E67*1.2</f>
        <v>37133.333333333336</v>
      </c>
      <c r="I67" s="51" t="s">
        <v>129</v>
      </c>
      <c r="J67" s="51"/>
      <c r="K67" s="6">
        <v>33420</v>
      </c>
    </row>
    <row r="68" spans="1:11" ht="21.75" customHeight="1" hidden="1">
      <c r="A68" s="95" t="s">
        <v>62</v>
      </c>
      <c r="B68" s="95"/>
      <c r="C68" s="4" t="s">
        <v>63</v>
      </c>
      <c r="D68" s="4" t="s">
        <v>8</v>
      </c>
      <c r="E68" s="43">
        <f>обыч!E67/0.9</f>
        <v>32955.555555555555</v>
      </c>
      <c r="F68" s="5">
        <v>0.2</v>
      </c>
      <c r="G68" s="42">
        <v>-10</v>
      </c>
      <c r="H68" s="6">
        <f>E68*(100+(F68*100))/100</f>
        <v>35565.2</v>
      </c>
      <c r="I68" s="51" t="s">
        <v>129</v>
      </c>
      <c r="J68" s="51"/>
      <c r="K68" s="6">
        <v>45618</v>
      </c>
    </row>
    <row r="69" spans="1:11" ht="21.75" customHeight="1">
      <c r="A69" s="95" t="s">
        <v>64</v>
      </c>
      <c r="B69" s="95"/>
      <c r="C69" s="4" t="s">
        <v>20</v>
      </c>
      <c r="D69" s="4" t="s">
        <v>8</v>
      </c>
      <c r="E69" s="43">
        <f>обыч!E68/0.9</f>
        <v>89397.77777777778</v>
      </c>
      <c r="F69" s="5">
        <v>0.1</v>
      </c>
      <c r="G69" s="42">
        <v>-10</v>
      </c>
      <c r="H69" s="6">
        <f>E69*1.1</f>
        <v>98337.55555555556</v>
      </c>
      <c r="I69" s="51" t="s">
        <v>129</v>
      </c>
      <c r="J69" s="51"/>
      <c r="K69" s="6">
        <v>88503.8</v>
      </c>
    </row>
    <row r="70" spans="1:11" ht="21.75" customHeight="1" hidden="1">
      <c r="A70" s="95" t="s">
        <v>65</v>
      </c>
      <c r="B70" s="95"/>
      <c r="C70" s="4" t="s">
        <v>66</v>
      </c>
      <c r="D70" s="4" t="s">
        <v>8</v>
      </c>
      <c r="E70" s="43">
        <f>обыч!E69/0.9</f>
        <v>32955.555555555555</v>
      </c>
      <c r="F70" s="5">
        <v>0.2</v>
      </c>
      <c r="G70" s="42">
        <v>-10</v>
      </c>
      <c r="H70" s="6">
        <f>E70*1.1</f>
        <v>88503.8</v>
      </c>
      <c r="I70" s="51" t="s">
        <v>129</v>
      </c>
      <c r="J70" s="51"/>
      <c r="K70" s="6">
        <v>73580.4</v>
      </c>
    </row>
    <row r="71" spans="1:11" ht="21.75" customHeight="1">
      <c r="A71" s="95" t="s">
        <v>67</v>
      </c>
      <c r="B71" s="95"/>
      <c r="C71" s="4" t="s">
        <v>19</v>
      </c>
      <c r="D71" s="4" t="s">
        <v>8</v>
      </c>
      <c r="E71" s="43">
        <f>обыч!E70/0.9</f>
        <v>19667.777777777777</v>
      </c>
      <c r="F71" s="5">
        <v>0.1</v>
      </c>
      <c r="G71" s="42">
        <v>-10</v>
      </c>
      <c r="H71" s="6">
        <f>E71*1.1</f>
        <v>21634.55555555556</v>
      </c>
      <c r="I71" s="51" t="s">
        <v>129</v>
      </c>
      <c r="J71" s="51"/>
      <c r="K71" s="6">
        <v>19471.1</v>
      </c>
    </row>
    <row r="72" spans="1:11" ht="21.75" customHeight="1">
      <c r="A72" s="95" t="s">
        <v>68</v>
      </c>
      <c r="B72" s="95"/>
      <c r="C72" s="4" t="s">
        <v>19</v>
      </c>
      <c r="D72" s="4" t="s">
        <v>8</v>
      </c>
      <c r="E72" s="43">
        <f>обыч!E71/0.9</f>
        <v>21807.777777777777</v>
      </c>
      <c r="F72" s="5">
        <v>0.2</v>
      </c>
      <c r="G72" s="42">
        <v>-10</v>
      </c>
      <c r="H72" s="6">
        <f aca="true" t="shared" si="2" ref="H72:H77">E72*1.2</f>
        <v>26169.333333333332</v>
      </c>
      <c r="I72" s="51" t="s">
        <v>129</v>
      </c>
      <c r="J72" s="51"/>
      <c r="K72" s="6">
        <v>23552.4</v>
      </c>
    </row>
    <row r="73" spans="1:11" ht="21.75" customHeight="1" hidden="1">
      <c r="A73" s="95" t="s">
        <v>113</v>
      </c>
      <c r="B73" s="95"/>
      <c r="C73" s="4" t="s">
        <v>20</v>
      </c>
      <c r="D73" s="4" t="s">
        <v>8</v>
      </c>
      <c r="E73" s="43">
        <f>обыч!E72/0.9</f>
        <v>32955.555555555555</v>
      </c>
      <c r="F73" s="5">
        <v>0.2</v>
      </c>
      <c r="G73" s="42">
        <v>-10</v>
      </c>
      <c r="H73" s="6">
        <f t="shared" si="2"/>
        <v>23552.399999999998</v>
      </c>
      <c r="I73" s="51" t="s">
        <v>129</v>
      </c>
      <c r="J73" s="51"/>
      <c r="K73" s="6">
        <v>24704.4</v>
      </c>
    </row>
    <row r="74" spans="1:11" ht="21.75" customHeight="1">
      <c r="A74" s="95" t="s">
        <v>69</v>
      </c>
      <c r="B74" s="95"/>
      <c r="C74" s="4" t="s">
        <v>60</v>
      </c>
      <c r="D74" s="4" t="s">
        <v>8</v>
      </c>
      <c r="E74" s="43">
        <f>обыч!E73/0.9</f>
        <v>34500</v>
      </c>
      <c r="F74" s="5">
        <v>0.2</v>
      </c>
      <c r="G74" s="42">
        <v>-10</v>
      </c>
      <c r="H74" s="6">
        <f t="shared" si="2"/>
        <v>41400</v>
      </c>
      <c r="I74" s="51" t="s">
        <v>129</v>
      </c>
      <c r="J74" s="51"/>
      <c r="K74" s="6">
        <v>30698.4</v>
      </c>
    </row>
    <row r="75" spans="1:11" ht="21.75" customHeight="1">
      <c r="A75" s="95" t="s">
        <v>70</v>
      </c>
      <c r="B75" s="95"/>
      <c r="C75" s="4" t="s">
        <v>21</v>
      </c>
      <c r="D75" s="4" t="s">
        <v>8</v>
      </c>
      <c r="E75" s="43">
        <f>обыч!E74/0.9</f>
        <v>40501.11111111111</v>
      </c>
      <c r="F75" s="5">
        <v>0.2</v>
      </c>
      <c r="G75" s="42">
        <v>-10</v>
      </c>
      <c r="H75" s="6">
        <f t="shared" si="2"/>
        <v>48601.33333333333</v>
      </c>
      <c r="I75" s="51" t="s">
        <v>129</v>
      </c>
      <c r="J75" s="51"/>
      <c r="K75" s="6">
        <v>43741.2</v>
      </c>
    </row>
    <row r="76" spans="1:11" ht="21.75" customHeight="1" hidden="1">
      <c r="A76" s="95" t="s">
        <v>71</v>
      </c>
      <c r="B76" s="95"/>
      <c r="C76" s="4" t="s">
        <v>60</v>
      </c>
      <c r="D76" s="4" t="s">
        <v>8</v>
      </c>
      <c r="E76" s="43">
        <f>обыч!E75/0.9</f>
        <v>32955.555555555555</v>
      </c>
      <c r="F76" s="5">
        <v>0.2</v>
      </c>
      <c r="G76" s="42">
        <v>-10</v>
      </c>
      <c r="H76" s="6">
        <f t="shared" si="2"/>
        <v>23552.399999999998</v>
      </c>
      <c r="I76" s="51" t="s">
        <v>129</v>
      </c>
      <c r="J76" s="51"/>
      <c r="K76" s="6">
        <v>28899.6</v>
      </c>
    </row>
    <row r="77" spans="1:11" ht="21.75" customHeight="1" thickBot="1">
      <c r="A77" s="95" t="s">
        <v>143</v>
      </c>
      <c r="B77" s="95"/>
      <c r="C77" s="4" t="s">
        <v>60</v>
      </c>
      <c r="D77" s="4" t="s">
        <v>8</v>
      </c>
      <c r="E77" s="43">
        <f>обыч!E76/0.9</f>
        <v>23861.11111111111</v>
      </c>
      <c r="F77" s="5">
        <v>0.2</v>
      </c>
      <c r="G77" s="42">
        <v>-10</v>
      </c>
      <c r="H77" s="6">
        <f t="shared" si="2"/>
        <v>28633.333333333332</v>
      </c>
      <c r="I77" s="51" t="s">
        <v>129</v>
      </c>
      <c r="J77" s="51"/>
      <c r="K77" s="6">
        <v>25770</v>
      </c>
    </row>
    <row r="78" spans="1:11" ht="21.75" customHeight="1" hidden="1">
      <c r="A78" s="54" t="s">
        <v>114</v>
      </c>
      <c r="B78" s="54"/>
      <c r="C78" s="4" t="s">
        <v>115</v>
      </c>
      <c r="D78" s="4" t="s">
        <v>8</v>
      </c>
      <c r="E78" s="6">
        <f>H78/(1+F78)/1</f>
        <v>0</v>
      </c>
      <c r="F78" s="5">
        <v>0.2</v>
      </c>
      <c r="G78" s="4">
        <v>0</v>
      </c>
      <c r="H78" s="6">
        <f>K78</f>
        <v>0</v>
      </c>
      <c r="I78" s="51" t="s">
        <v>129</v>
      </c>
      <c r="J78" s="51"/>
      <c r="K78" s="6">
        <v>0</v>
      </c>
    </row>
    <row r="79" spans="1:11" ht="21.75" customHeight="1" hidden="1" thickBot="1">
      <c r="A79" s="54" t="s">
        <v>116</v>
      </c>
      <c r="B79" s="54"/>
      <c r="C79" s="4" t="s">
        <v>66</v>
      </c>
      <c r="D79" s="4" t="s">
        <v>8</v>
      </c>
      <c r="E79" s="6">
        <f>H79/(1+F79)/1</f>
        <v>0</v>
      </c>
      <c r="F79" s="5">
        <v>0.2</v>
      </c>
      <c r="G79" s="4">
        <v>0</v>
      </c>
      <c r="H79" s="6">
        <f>K79</f>
        <v>0</v>
      </c>
      <c r="I79" s="51" t="s">
        <v>129</v>
      </c>
      <c r="J79" s="51"/>
      <c r="K79" s="6">
        <v>0</v>
      </c>
    </row>
    <row r="80" spans="1:11" ht="12.75" customHeight="1" thickBot="1">
      <c r="A80" s="69" t="s">
        <v>43</v>
      </c>
      <c r="B80" s="70"/>
      <c r="C80" s="70"/>
      <c r="D80" s="70"/>
      <c r="E80" s="70"/>
      <c r="F80" s="70"/>
      <c r="G80" s="70"/>
      <c r="H80" s="70"/>
      <c r="I80" s="70"/>
      <c r="J80" s="71"/>
      <c r="K80" s="6">
        <v>0</v>
      </c>
    </row>
    <row r="81" spans="1:11" ht="21.75" customHeight="1">
      <c r="A81" s="95" t="s">
        <v>187</v>
      </c>
      <c r="B81" s="95"/>
      <c r="C81" s="4" t="s">
        <v>7</v>
      </c>
      <c r="D81" s="4" t="s">
        <v>8</v>
      </c>
      <c r="E81" s="43">
        <f>обыч!E98/0.9</f>
        <v>24281.11111111111</v>
      </c>
      <c r="F81" s="5">
        <v>0.1</v>
      </c>
      <c r="G81" s="4">
        <v>-10</v>
      </c>
      <c r="H81" s="6">
        <f>E81*1.1</f>
        <v>26709.222222222223</v>
      </c>
      <c r="I81" s="51"/>
      <c r="J81" s="51"/>
      <c r="K81" s="6">
        <v>0</v>
      </c>
    </row>
    <row r="82" spans="1:11" ht="21.75" customHeight="1">
      <c r="A82" s="95" t="s">
        <v>188</v>
      </c>
      <c r="B82" s="95"/>
      <c r="C82" s="4" t="s">
        <v>7</v>
      </c>
      <c r="D82" s="4" t="s">
        <v>8</v>
      </c>
      <c r="E82" s="43">
        <f>обыч!E99/0.9</f>
        <v>21645.555555555555</v>
      </c>
      <c r="F82" s="5">
        <v>0.1</v>
      </c>
      <c r="G82" s="4">
        <v>-10</v>
      </c>
      <c r="H82" s="6">
        <f aca="true" t="shared" si="3" ref="H82:H95">E82*1.1</f>
        <v>23810.111111111113</v>
      </c>
      <c r="I82" s="51"/>
      <c r="J82" s="51"/>
      <c r="K82" s="6">
        <v>0</v>
      </c>
    </row>
    <row r="83" spans="1:11" ht="21.75" customHeight="1">
      <c r="A83" s="95" t="s">
        <v>96</v>
      </c>
      <c r="B83" s="95"/>
      <c r="C83" s="4" t="s">
        <v>7</v>
      </c>
      <c r="D83" s="4" t="s">
        <v>8</v>
      </c>
      <c r="E83" s="43">
        <f>обыч!E100/0.9</f>
        <v>13858.888888888889</v>
      </c>
      <c r="F83" s="5">
        <v>0.1</v>
      </c>
      <c r="G83" s="4">
        <v>-10</v>
      </c>
      <c r="H83" s="6">
        <f t="shared" si="3"/>
        <v>15244.77777777778</v>
      </c>
      <c r="I83" s="51"/>
      <c r="J83" s="51"/>
      <c r="K83" s="6">
        <v>0</v>
      </c>
    </row>
    <row r="84" spans="1:11" ht="21.75" customHeight="1">
      <c r="A84" s="95" t="s">
        <v>197</v>
      </c>
      <c r="B84" s="95"/>
      <c r="C84" s="4" t="s">
        <v>7</v>
      </c>
      <c r="D84" s="4" t="s">
        <v>8</v>
      </c>
      <c r="E84" s="43">
        <f>обыч!E101/0.9</f>
        <v>13858.888888888889</v>
      </c>
      <c r="F84" s="5">
        <v>0.1</v>
      </c>
      <c r="G84" s="4">
        <v>-10</v>
      </c>
      <c r="H84" s="6">
        <f t="shared" si="3"/>
        <v>15244.77777777778</v>
      </c>
      <c r="I84" s="51"/>
      <c r="J84" s="51"/>
      <c r="K84" s="6">
        <v>0</v>
      </c>
    </row>
    <row r="85" spans="1:11" ht="21.75" customHeight="1">
      <c r="A85" s="95" t="s">
        <v>189</v>
      </c>
      <c r="B85" s="95"/>
      <c r="C85" s="4" t="s">
        <v>7</v>
      </c>
      <c r="D85" s="4" t="s">
        <v>8</v>
      </c>
      <c r="E85" s="43">
        <f>обыч!E102/0.9</f>
        <v>24822.222222222223</v>
      </c>
      <c r="F85" s="5">
        <v>0.1</v>
      </c>
      <c r="G85" s="4">
        <v>-10</v>
      </c>
      <c r="H85" s="6">
        <f t="shared" si="3"/>
        <v>27304.44444444445</v>
      </c>
      <c r="I85" s="51"/>
      <c r="J85" s="51"/>
      <c r="K85" s="6">
        <v>0</v>
      </c>
    </row>
    <row r="86" spans="1:11" ht="21.75" customHeight="1">
      <c r="A86" s="95" t="s">
        <v>97</v>
      </c>
      <c r="B86" s="95"/>
      <c r="C86" s="4" t="s">
        <v>7</v>
      </c>
      <c r="D86" s="4" t="s">
        <v>8</v>
      </c>
      <c r="E86" s="43">
        <f>обыч!E103/0.9</f>
        <v>17642.222222222223</v>
      </c>
      <c r="F86" s="5">
        <v>0.1</v>
      </c>
      <c r="G86" s="4">
        <v>-10</v>
      </c>
      <c r="H86" s="6">
        <f t="shared" si="3"/>
        <v>19406.444444444445</v>
      </c>
      <c r="I86" s="51"/>
      <c r="J86" s="51"/>
      <c r="K86" s="6">
        <v>0</v>
      </c>
    </row>
    <row r="87" spans="1:11" ht="21.75" customHeight="1">
      <c r="A87" s="95" t="s">
        <v>98</v>
      </c>
      <c r="B87" s="95"/>
      <c r="C87" s="4" t="s">
        <v>7</v>
      </c>
      <c r="D87" s="4" t="s">
        <v>8</v>
      </c>
      <c r="E87" s="43">
        <f>обыч!E104/0.9</f>
        <v>16725.555555555555</v>
      </c>
      <c r="F87" s="5">
        <v>0.1</v>
      </c>
      <c r="G87" s="4">
        <v>-10</v>
      </c>
      <c r="H87" s="6">
        <f t="shared" si="3"/>
        <v>18398.111111111113</v>
      </c>
      <c r="I87" s="51"/>
      <c r="J87" s="51"/>
      <c r="K87" s="6">
        <v>0</v>
      </c>
    </row>
    <row r="88" spans="1:11" ht="21.75" customHeight="1">
      <c r="A88" s="95" t="s">
        <v>190</v>
      </c>
      <c r="B88" s="95"/>
      <c r="C88" s="4" t="s">
        <v>7</v>
      </c>
      <c r="D88" s="4" t="s">
        <v>8</v>
      </c>
      <c r="E88" s="43">
        <f>обыч!E105/0.9</f>
        <v>16725.555555555555</v>
      </c>
      <c r="F88" s="5">
        <v>0.1</v>
      </c>
      <c r="G88" s="4">
        <v>-10</v>
      </c>
      <c r="H88" s="6">
        <f t="shared" si="3"/>
        <v>18398.111111111113</v>
      </c>
      <c r="I88" s="51"/>
      <c r="J88" s="51"/>
      <c r="K88" s="6">
        <v>0</v>
      </c>
    </row>
    <row r="89" spans="1:11" ht="21.75" customHeight="1">
      <c r="A89" s="95" t="s">
        <v>191</v>
      </c>
      <c r="B89" s="95"/>
      <c r="C89" s="4" t="s">
        <v>7</v>
      </c>
      <c r="D89" s="4" t="s">
        <v>8</v>
      </c>
      <c r="E89" s="43">
        <f>обыч!E106/0.9</f>
        <v>17642.222222222223</v>
      </c>
      <c r="F89" s="5">
        <v>0.1</v>
      </c>
      <c r="G89" s="4">
        <v>-10</v>
      </c>
      <c r="H89" s="6">
        <f t="shared" si="3"/>
        <v>19406.444444444445</v>
      </c>
      <c r="I89" s="51"/>
      <c r="J89" s="51"/>
      <c r="K89" s="6">
        <v>0</v>
      </c>
    </row>
    <row r="90" spans="1:11" ht="21.75" customHeight="1">
      <c r="A90" s="95" t="s">
        <v>199</v>
      </c>
      <c r="B90" s="95"/>
      <c r="C90" s="4" t="s">
        <v>7</v>
      </c>
      <c r="D90" s="4" t="s">
        <v>8</v>
      </c>
      <c r="E90" s="43">
        <f>обыч!E107/0.9</f>
        <v>23631.11111111111</v>
      </c>
      <c r="F90" s="5">
        <v>0.1</v>
      </c>
      <c r="G90" s="4">
        <v>-10</v>
      </c>
      <c r="H90" s="6">
        <f t="shared" si="3"/>
        <v>25994.222222222223</v>
      </c>
      <c r="I90" s="51"/>
      <c r="J90" s="51"/>
      <c r="K90" s="6">
        <v>0</v>
      </c>
    </row>
    <row r="91" spans="1:11" ht="21.75" customHeight="1">
      <c r="A91" s="95" t="s">
        <v>200</v>
      </c>
      <c r="B91" s="95"/>
      <c r="C91" s="4" t="s">
        <v>7</v>
      </c>
      <c r="D91" s="4" t="s">
        <v>8</v>
      </c>
      <c r="E91" s="43">
        <f>обыч!E108/0.9</f>
        <v>16726.666666666668</v>
      </c>
      <c r="F91" s="5">
        <v>0.1</v>
      </c>
      <c r="G91" s="4">
        <v>-10</v>
      </c>
      <c r="H91" s="6">
        <f t="shared" si="3"/>
        <v>18399.333333333336</v>
      </c>
      <c r="I91" s="51"/>
      <c r="J91" s="51"/>
      <c r="K91" s="6">
        <v>0</v>
      </c>
    </row>
    <row r="92" spans="1:11" ht="21.75" customHeight="1">
      <c r="A92" s="95" t="s">
        <v>198</v>
      </c>
      <c r="B92" s="95"/>
      <c r="C92" s="4" t="s">
        <v>7</v>
      </c>
      <c r="D92" s="4" t="s">
        <v>8</v>
      </c>
      <c r="E92" s="43">
        <f>обыч!E109/0.9</f>
        <v>18100</v>
      </c>
      <c r="F92" s="5">
        <v>0.1</v>
      </c>
      <c r="G92" s="4">
        <v>-10</v>
      </c>
      <c r="H92" s="6">
        <f t="shared" si="3"/>
        <v>19910</v>
      </c>
      <c r="I92" s="51"/>
      <c r="J92" s="51"/>
      <c r="K92" s="6">
        <v>0</v>
      </c>
    </row>
    <row r="93" spans="1:11" ht="21.75" customHeight="1">
      <c r="A93" s="95" t="s">
        <v>192</v>
      </c>
      <c r="B93" s="95"/>
      <c r="C93" s="4" t="s">
        <v>7</v>
      </c>
      <c r="D93" s="4" t="s">
        <v>8</v>
      </c>
      <c r="E93" s="43">
        <f>обыч!E110/0.9</f>
        <v>18100</v>
      </c>
      <c r="F93" s="5">
        <v>0.1</v>
      </c>
      <c r="G93" s="4">
        <v>-10</v>
      </c>
      <c r="H93" s="6">
        <f t="shared" si="3"/>
        <v>19910</v>
      </c>
      <c r="I93" s="51"/>
      <c r="J93" s="51"/>
      <c r="K93" s="6">
        <v>0</v>
      </c>
    </row>
    <row r="94" spans="1:11" ht="21.75" customHeight="1">
      <c r="A94" s="95" t="s">
        <v>193</v>
      </c>
      <c r="B94" s="95"/>
      <c r="C94" s="4" t="s">
        <v>7</v>
      </c>
      <c r="D94" s="4" t="s">
        <v>8</v>
      </c>
      <c r="E94" s="43">
        <f>обыч!E111/0.9</f>
        <v>18100</v>
      </c>
      <c r="F94" s="5">
        <v>0.1</v>
      </c>
      <c r="G94" s="4">
        <v>-10</v>
      </c>
      <c r="H94" s="6">
        <f t="shared" si="3"/>
        <v>19910</v>
      </c>
      <c r="I94" s="51"/>
      <c r="J94" s="51"/>
      <c r="K94" s="6">
        <v>0</v>
      </c>
    </row>
    <row r="95" spans="1:11" ht="21.75" customHeight="1">
      <c r="A95" s="54" t="s">
        <v>194</v>
      </c>
      <c r="B95" s="54"/>
      <c r="C95" s="4" t="s">
        <v>7</v>
      </c>
      <c r="D95" s="4" t="s">
        <v>8</v>
      </c>
      <c r="E95" s="43">
        <f>обыч!E112/0.9</f>
        <v>18100</v>
      </c>
      <c r="F95" s="5">
        <v>0.1</v>
      </c>
      <c r="G95" s="4">
        <v>-10</v>
      </c>
      <c r="H95" s="6">
        <f t="shared" si="3"/>
        <v>19910</v>
      </c>
      <c r="I95" s="51"/>
      <c r="J95" s="51"/>
      <c r="K95" s="6">
        <v>0</v>
      </c>
    </row>
    <row r="96" spans="1:11" ht="21.75" customHeight="1">
      <c r="A96" s="54" t="s">
        <v>195</v>
      </c>
      <c r="B96" s="54"/>
      <c r="C96" s="4" t="s">
        <v>7</v>
      </c>
      <c r="D96" s="4" t="s">
        <v>8</v>
      </c>
      <c r="E96" s="43">
        <f>обыч!E113/0.9</f>
        <v>18100</v>
      </c>
      <c r="F96" s="5">
        <v>0.1</v>
      </c>
      <c r="G96" s="4">
        <v>-10</v>
      </c>
      <c r="H96" s="6">
        <f>E96*1.1</f>
        <v>19910</v>
      </c>
      <c r="I96" s="51"/>
      <c r="J96" s="51"/>
      <c r="K96" s="6">
        <v>0</v>
      </c>
    </row>
    <row r="97" spans="1:11" ht="21.75" customHeight="1">
      <c r="A97" s="54" t="s">
        <v>196</v>
      </c>
      <c r="B97" s="54"/>
      <c r="C97" s="4" t="s">
        <v>7</v>
      </c>
      <c r="D97" s="4" t="s">
        <v>8</v>
      </c>
      <c r="E97" s="43">
        <f>обыч!E114/0.9</f>
        <v>16726.666666666668</v>
      </c>
      <c r="F97" s="5">
        <v>0.1</v>
      </c>
      <c r="G97" s="4">
        <v>-10</v>
      </c>
      <c r="H97" s="6">
        <f>E97*1.1</f>
        <v>18399.333333333336</v>
      </c>
      <c r="I97" s="51"/>
      <c r="J97" s="51"/>
      <c r="K97" s="6">
        <v>0</v>
      </c>
    </row>
    <row r="98" spans="1:11" ht="8.25" customHeight="1">
      <c r="A98" s="83"/>
      <c r="B98" s="84"/>
      <c r="C98" s="4"/>
      <c r="D98" s="4"/>
      <c r="E98" s="6"/>
      <c r="F98" s="5"/>
      <c r="G98" s="4"/>
      <c r="H98" s="6"/>
      <c r="I98" s="58"/>
      <c r="J98" s="59"/>
      <c r="K98" s="6"/>
    </row>
    <row r="99" spans="1:11" ht="21.75" customHeight="1">
      <c r="A99" s="82" t="str">
        <f>'[1]пр'!$B$9</f>
        <v>Рулет Русский бисквит 175г Амаретто (10шт)</v>
      </c>
      <c r="B99" s="54"/>
      <c r="C99" s="4" t="s">
        <v>7</v>
      </c>
      <c r="D99" s="4" t="s">
        <v>31</v>
      </c>
      <c r="E99" s="43">
        <f>обыч!E116/0.9</f>
        <v>0</v>
      </c>
      <c r="F99" s="5">
        <v>0.2</v>
      </c>
      <c r="G99" s="42">
        <v>-10</v>
      </c>
      <c r="H99" s="6">
        <f aca="true" t="shared" si="4" ref="H99:H110">E99*1.2</f>
        <v>0</v>
      </c>
      <c r="I99" s="51"/>
      <c r="J99" s="51"/>
      <c r="K99" s="6">
        <v>0</v>
      </c>
    </row>
    <row r="100" spans="1:11" ht="21.75" customHeight="1">
      <c r="A100" s="82" t="str">
        <f>'[1]пр'!B$10</f>
        <v>Рулет 175г Русский бисквит  Вареная сгущенка (10шт)</v>
      </c>
      <c r="B100" s="54"/>
      <c r="C100" s="4" t="s">
        <v>7</v>
      </c>
      <c r="D100" s="4" t="s">
        <v>31</v>
      </c>
      <c r="E100" s="43">
        <f>обыч!E117/0.9</f>
        <v>0</v>
      </c>
      <c r="F100" s="5">
        <v>0.2</v>
      </c>
      <c r="G100" s="42">
        <v>-10</v>
      </c>
      <c r="H100" s="6">
        <f t="shared" si="4"/>
        <v>0</v>
      </c>
      <c r="I100" s="51"/>
      <c r="J100" s="51"/>
      <c r="K100" s="6">
        <v>0</v>
      </c>
    </row>
    <row r="101" spans="1:11" ht="21.75" customHeight="1">
      <c r="A101" s="82" t="str">
        <f>'[1]пр'!$B$11</f>
        <v>Рулет Русский бисквит 175г Клубника со сливками (10шт)</v>
      </c>
      <c r="B101" s="54"/>
      <c r="C101" s="4" t="s">
        <v>7</v>
      </c>
      <c r="D101" s="4" t="s">
        <v>31</v>
      </c>
      <c r="E101" s="43">
        <f>обыч!E118/0.9</f>
        <v>0</v>
      </c>
      <c r="F101" s="5">
        <v>0.2</v>
      </c>
      <c r="G101" s="42">
        <v>-10</v>
      </c>
      <c r="H101" s="6">
        <f t="shared" si="4"/>
        <v>0</v>
      </c>
      <c r="I101" s="51"/>
      <c r="J101" s="51"/>
      <c r="K101" s="6">
        <v>0</v>
      </c>
    </row>
    <row r="102" spans="1:11" ht="21.75" customHeight="1">
      <c r="A102" s="82" t="str">
        <f>'[1]пр'!$B$12</f>
        <v>Рулет Русский бисквит 175г Лесная ягода (10шт)</v>
      </c>
      <c r="B102" s="54"/>
      <c r="C102" s="4" t="s">
        <v>7</v>
      </c>
      <c r="D102" s="4" t="s">
        <v>31</v>
      </c>
      <c r="E102" s="43">
        <f>обыч!E119/0.9</f>
        <v>0</v>
      </c>
      <c r="F102" s="5">
        <v>0.2</v>
      </c>
      <c r="G102" s="42">
        <v>-10</v>
      </c>
      <c r="H102" s="6">
        <f t="shared" si="4"/>
        <v>0</v>
      </c>
      <c r="I102" s="51"/>
      <c r="J102" s="51"/>
      <c r="K102" s="6">
        <v>0</v>
      </c>
    </row>
    <row r="103" spans="1:11" ht="21.75" customHeight="1">
      <c r="A103" s="82" t="str">
        <f>'[1]пр'!$B$13</f>
        <v>Рулет Русский бисквит 175г Абрикосовый (10шт)</v>
      </c>
      <c r="B103" s="54"/>
      <c r="C103" s="4" t="s">
        <v>7</v>
      </c>
      <c r="D103" s="4" t="s">
        <v>31</v>
      </c>
      <c r="E103" s="43">
        <f>обыч!E120/0.9</f>
        <v>0</v>
      </c>
      <c r="F103" s="5">
        <v>0.2</v>
      </c>
      <c r="G103" s="42">
        <v>-10</v>
      </c>
      <c r="H103" s="6">
        <f t="shared" si="4"/>
        <v>0</v>
      </c>
      <c r="I103" s="51"/>
      <c r="J103" s="51"/>
      <c r="K103" s="6">
        <v>0</v>
      </c>
    </row>
    <row r="104" spans="1:11" ht="21.75" customHeight="1">
      <c r="A104" s="82" t="str">
        <f>'[1]пр'!$B$14</f>
        <v>Рулет Русский бисквит 175г Тигровый (10шт)</v>
      </c>
      <c r="B104" s="54"/>
      <c r="C104" s="4" t="s">
        <v>7</v>
      </c>
      <c r="D104" s="4" t="s">
        <v>31</v>
      </c>
      <c r="E104" s="43">
        <f>обыч!E121/0.9</f>
        <v>0</v>
      </c>
      <c r="F104" s="5">
        <v>0.2</v>
      </c>
      <c r="G104" s="42">
        <v>-10</v>
      </c>
      <c r="H104" s="6">
        <f t="shared" si="4"/>
        <v>0</v>
      </c>
      <c r="I104" s="51"/>
      <c r="J104" s="51"/>
      <c r="K104" s="6">
        <v>0</v>
      </c>
    </row>
    <row r="105" spans="1:11" ht="21.75" customHeight="1">
      <c r="A105" s="82" t="str">
        <f>'[1]пр'!$B$15</f>
        <v>Рулет Русский бисквит 175г Шоколадный (10шт)</v>
      </c>
      <c r="B105" s="54"/>
      <c r="C105" s="4" t="s">
        <v>7</v>
      </c>
      <c r="D105" s="4" t="s">
        <v>31</v>
      </c>
      <c r="E105" s="43">
        <f>обыч!E122/0.9</f>
        <v>0</v>
      </c>
      <c r="F105" s="5">
        <v>0.2</v>
      </c>
      <c r="G105" s="42">
        <v>-10</v>
      </c>
      <c r="H105" s="6">
        <f t="shared" si="4"/>
        <v>0</v>
      </c>
      <c r="I105" s="51"/>
      <c r="J105" s="51"/>
      <c r="K105" s="6">
        <v>0</v>
      </c>
    </row>
    <row r="106" spans="1:11" ht="21.75" customHeight="1">
      <c r="A106" s="82" t="str">
        <f>'[1]пр'!$B$16</f>
        <v>Мини-рулеты Русский бисквит 175г Абрикос (15шт)</v>
      </c>
      <c r="B106" s="54"/>
      <c r="C106" s="4" t="s">
        <v>7</v>
      </c>
      <c r="D106" s="4" t="s">
        <v>31</v>
      </c>
      <c r="E106" s="43">
        <f>обыч!E123/0.9</f>
        <v>0</v>
      </c>
      <c r="F106" s="5">
        <v>0.2</v>
      </c>
      <c r="G106" s="42">
        <v>-10</v>
      </c>
      <c r="H106" s="6">
        <f t="shared" si="4"/>
        <v>0</v>
      </c>
      <c r="I106" s="51"/>
      <c r="J106" s="51"/>
      <c r="K106" s="6">
        <v>0</v>
      </c>
    </row>
    <row r="107" spans="1:11" ht="21.75" customHeight="1">
      <c r="A107" s="82" t="str">
        <f>'[1]пр'!$B$17</f>
        <v>Мини-рулеты Русский бисквит 175г Вареная сгущенка (15шт)</v>
      </c>
      <c r="B107" s="54"/>
      <c r="C107" s="4" t="s">
        <v>7</v>
      </c>
      <c r="D107" s="4" t="s">
        <v>31</v>
      </c>
      <c r="E107" s="43">
        <f>обыч!E124/0.9</f>
        <v>0</v>
      </c>
      <c r="F107" s="5">
        <v>0.2</v>
      </c>
      <c r="G107" s="42">
        <v>-10</v>
      </c>
      <c r="H107" s="6">
        <f t="shared" si="4"/>
        <v>0</v>
      </c>
      <c r="I107" s="51"/>
      <c r="J107" s="51"/>
      <c r="K107" s="6">
        <v>0</v>
      </c>
    </row>
    <row r="108" spans="1:11" ht="21.75" customHeight="1">
      <c r="A108" s="82" t="str">
        <f>'[1]пр'!$B$18</f>
        <v>Мини-рулеты Русский бисквит 175г Крем-брюле (15шт)</v>
      </c>
      <c r="B108" s="54"/>
      <c r="C108" s="4" t="s">
        <v>7</v>
      </c>
      <c r="D108" s="4" t="s">
        <v>31</v>
      </c>
      <c r="E108" s="43">
        <f>обыч!E125/0.9</f>
        <v>0</v>
      </c>
      <c r="F108" s="5">
        <v>0.2</v>
      </c>
      <c r="G108" s="42">
        <v>-10</v>
      </c>
      <c r="H108" s="6">
        <f t="shared" si="4"/>
        <v>0</v>
      </c>
      <c r="I108" s="51"/>
      <c r="J108" s="51"/>
      <c r="K108" s="6">
        <v>0</v>
      </c>
    </row>
    <row r="109" spans="1:11" ht="21.75" customHeight="1">
      <c r="A109" s="82" t="str">
        <f>'[1]пр'!$B$19</f>
        <v>Мини-рулеты Русский бисквит 175г Малина со сливками (15шт)</v>
      </c>
      <c r="B109" s="54"/>
      <c r="C109" s="4" t="s">
        <v>7</v>
      </c>
      <c r="D109" s="4" t="s">
        <v>31</v>
      </c>
      <c r="E109" s="43">
        <f>обыч!E126/0.9</f>
        <v>0</v>
      </c>
      <c r="F109" s="5">
        <v>0.2</v>
      </c>
      <c r="G109" s="42">
        <v>-10</v>
      </c>
      <c r="H109" s="6">
        <f t="shared" si="4"/>
        <v>0</v>
      </c>
      <c r="I109" s="51"/>
      <c r="J109" s="51"/>
      <c r="K109" s="6">
        <v>0</v>
      </c>
    </row>
    <row r="110" spans="1:11" ht="21.75" customHeight="1">
      <c r="A110" s="82" t="str">
        <f>'[1]пр'!$B$20</f>
        <v>Мини-рулеты Русский бисквит 175г Шоколад-орех (15шт)</v>
      </c>
      <c r="B110" s="54"/>
      <c r="C110" s="4" t="s">
        <v>7</v>
      </c>
      <c r="D110" s="4" t="s">
        <v>31</v>
      </c>
      <c r="E110" s="43">
        <f>обыч!E127/0.9</f>
        <v>0</v>
      </c>
      <c r="F110" s="5">
        <v>0.2</v>
      </c>
      <c r="G110" s="42">
        <v>-10</v>
      </c>
      <c r="H110" s="6">
        <f t="shared" si="4"/>
        <v>0</v>
      </c>
      <c r="I110" s="51"/>
      <c r="J110" s="51"/>
      <c r="K110" s="6">
        <v>0</v>
      </c>
    </row>
    <row r="111" spans="1:11" ht="8.25" customHeight="1">
      <c r="A111" s="80"/>
      <c r="B111" s="81"/>
      <c r="C111" s="4"/>
      <c r="D111" s="4"/>
      <c r="E111" s="43"/>
      <c r="F111" s="5"/>
      <c r="G111" s="4"/>
      <c r="H111" s="6"/>
      <c r="I111" s="58"/>
      <c r="J111" s="59"/>
      <c r="K111" s="6"/>
    </row>
    <row r="112" spans="1:11" ht="21.75" customHeight="1">
      <c r="A112" s="82" t="str">
        <f>'[2]пр'!$B$9</f>
        <v>Рулет Royal Cake бисквитный Абрикос 200г</v>
      </c>
      <c r="B112" s="54"/>
      <c r="C112" s="4" t="s">
        <v>7</v>
      </c>
      <c r="D112" s="4" t="s">
        <v>31</v>
      </c>
      <c r="E112" s="43">
        <f>обыч!E129/0.9</f>
        <v>0</v>
      </c>
      <c r="F112" s="5">
        <v>0.2</v>
      </c>
      <c r="G112" s="4">
        <v>-10</v>
      </c>
      <c r="H112" s="6">
        <v>0</v>
      </c>
      <c r="I112" s="51"/>
      <c r="J112" s="51"/>
      <c r="K112" s="6">
        <v>0</v>
      </c>
    </row>
    <row r="113" spans="1:11" ht="21.75" customHeight="1">
      <c r="A113" s="82" t="str">
        <f>'[2]пр'!$B$10</f>
        <v>Рулет Royal Cake бисквитный Вареная сгущенка 200г</v>
      </c>
      <c r="B113" s="54"/>
      <c r="C113" s="4" t="s">
        <v>7</v>
      </c>
      <c r="D113" s="4" t="s">
        <v>31</v>
      </c>
      <c r="E113" s="43">
        <f>обыч!E130/0.9</f>
        <v>0</v>
      </c>
      <c r="F113" s="5">
        <v>0.2</v>
      </c>
      <c r="G113" s="4">
        <v>-10</v>
      </c>
      <c r="H113" s="6">
        <f aca="true" t="shared" si="5" ref="H113:H125">E113*1.2</f>
        <v>0</v>
      </c>
      <c r="I113" s="51"/>
      <c r="J113" s="51"/>
      <c r="K113" s="6">
        <v>0</v>
      </c>
    </row>
    <row r="114" spans="1:11" ht="21.75" customHeight="1">
      <c r="A114" s="82" t="str">
        <f>'[2]пр'!$B$11</f>
        <v>Рулет Royal Cake бисквитный Вишня 200г</v>
      </c>
      <c r="B114" s="54"/>
      <c r="C114" s="4" t="s">
        <v>7</v>
      </c>
      <c r="D114" s="4" t="s">
        <v>31</v>
      </c>
      <c r="E114" s="6">
        <v>0</v>
      </c>
      <c r="F114" s="5">
        <v>0.2</v>
      </c>
      <c r="G114" s="4">
        <v>-10</v>
      </c>
      <c r="H114" s="6">
        <f t="shared" si="5"/>
        <v>0</v>
      </c>
      <c r="I114" s="51"/>
      <c r="J114" s="51"/>
      <c r="K114" s="6">
        <v>0</v>
      </c>
    </row>
    <row r="115" spans="1:11" ht="21.75" customHeight="1">
      <c r="A115" s="82" t="str">
        <f>'[2]пр'!$B$12</f>
        <v>Рулет Royal Cake бисквитный Клубника</v>
      </c>
      <c r="B115" s="54"/>
      <c r="C115" s="4" t="s">
        <v>7</v>
      </c>
      <c r="D115" s="4" t="s">
        <v>31</v>
      </c>
      <c r="E115" s="6">
        <v>0</v>
      </c>
      <c r="F115" s="5">
        <v>0.2</v>
      </c>
      <c r="G115" s="4">
        <v>-10</v>
      </c>
      <c r="H115" s="6">
        <f t="shared" si="5"/>
        <v>0</v>
      </c>
      <c r="I115" s="51"/>
      <c r="J115" s="51"/>
      <c r="K115" s="6">
        <v>0</v>
      </c>
    </row>
    <row r="116" spans="1:11" ht="21.75" customHeight="1">
      <c r="A116" s="82" t="str">
        <f>'[2]пр'!$B$13</f>
        <v>Рулет Royal Cake бисквитный Лесная ягода 200г</v>
      </c>
      <c r="B116" s="54"/>
      <c r="C116" s="4" t="s">
        <v>7</v>
      </c>
      <c r="D116" s="4" t="s">
        <v>31</v>
      </c>
      <c r="E116" s="6">
        <v>0</v>
      </c>
      <c r="F116" s="5">
        <v>0.2</v>
      </c>
      <c r="G116" s="4">
        <v>-10</v>
      </c>
      <c r="H116" s="6">
        <f t="shared" si="5"/>
        <v>0</v>
      </c>
      <c r="I116" s="51"/>
      <c r="J116" s="51"/>
      <c r="K116" s="6">
        <v>0</v>
      </c>
    </row>
    <row r="117" spans="1:11" ht="21.75" customHeight="1">
      <c r="A117" s="82" t="str">
        <f>'[2]пр'!$B$14</f>
        <v>Рулет Royal Cake бисквитный Шоколад 200г</v>
      </c>
      <c r="B117" s="54"/>
      <c r="C117" s="4" t="s">
        <v>7</v>
      </c>
      <c r="D117" s="4" t="s">
        <v>31</v>
      </c>
      <c r="E117" s="6">
        <v>0</v>
      </c>
      <c r="F117" s="5">
        <v>0.2</v>
      </c>
      <c r="G117" s="4">
        <v>-10</v>
      </c>
      <c r="H117" s="6">
        <f t="shared" si="5"/>
        <v>0</v>
      </c>
      <c r="I117" s="51"/>
      <c r="J117" s="51"/>
      <c r="K117" s="6">
        <v>0</v>
      </c>
    </row>
    <row r="118" spans="1:11" ht="21.75" customHeight="1">
      <c r="A118" s="82" t="str">
        <f>'[2]пр'!$B$15</f>
        <v>Рулет Сладкая Пятерочка мини Абрикос 140г</v>
      </c>
      <c r="B118" s="54"/>
      <c r="C118" s="4" t="s">
        <v>7</v>
      </c>
      <c r="D118" s="4" t="s">
        <v>31</v>
      </c>
      <c r="E118" s="6">
        <v>0</v>
      </c>
      <c r="F118" s="5">
        <v>0.2</v>
      </c>
      <c r="G118" s="4">
        <v>-10</v>
      </c>
      <c r="H118" s="6">
        <f t="shared" si="5"/>
        <v>0</v>
      </c>
      <c r="I118" s="51"/>
      <c r="J118" s="51"/>
      <c r="K118" s="6">
        <v>0</v>
      </c>
    </row>
    <row r="119" spans="1:11" ht="21.75" customHeight="1">
      <c r="A119" s="82" t="str">
        <f>'[2]пр'!$B$16</f>
        <v>Рулет Сладкая Пятерочка мини Вареная сгущенка 140г</v>
      </c>
      <c r="B119" s="54"/>
      <c r="C119" s="4" t="s">
        <v>7</v>
      </c>
      <c r="D119" s="4" t="s">
        <v>31</v>
      </c>
      <c r="E119" s="6">
        <v>0</v>
      </c>
      <c r="F119" s="5">
        <v>0.2</v>
      </c>
      <c r="G119" s="4">
        <v>-10</v>
      </c>
      <c r="H119" s="6">
        <f t="shared" si="5"/>
        <v>0</v>
      </c>
      <c r="I119" s="51"/>
      <c r="J119" s="51"/>
      <c r="K119" s="6">
        <v>0</v>
      </c>
    </row>
    <row r="120" spans="1:11" ht="21.75" customHeight="1">
      <c r="A120" s="82" t="str">
        <f>'[2]пр'!$B$17</f>
        <v>Рулет Сладкая Пятерочка мини Клубника 140г</v>
      </c>
      <c r="B120" s="54"/>
      <c r="C120" s="4" t="s">
        <v>7</v>
      </c>
      <c r="D120" s="4" t="s">
        <v>31</v>
      </c>
      <c r="E120" s="6">
        <v>0</v>
      </c>
      <c r="F120" s="5">
        <v>0.2</v>
      </c>
      <c r="G120" s="4">
        <v>-10</v>
      </c>
      <c r="H120" s="6">
        <f t="shared" si="5"/>
        <v>0</v>
      </c>
      <c r="I120" s="51"/>
      <c r="J120" s="51"/>
      <c r="K120" s="6">
        <v>0</v>
      </c>
    </row>
    <row r="121" spans="1:11" ht="21.75" customHeight="1">
      <c r="A121" s="82" t="str">
        <f>'[2]пр'!$B$18</f>
        <v>Рулет Сладкая Пятерочка мини Шоколад 140г</v>
      </c>
      <c r="B121" s="54"/>
      <c r="C121" s="4" t="s">
        <v>7</v>
      </c>
      <c r="D121" s="4" t="s">
        <v>31</v>
      </c>
      <c r="E121" s="6">
        <v>0</v>
      </c>
      <c r="F121" s="5">
        <v>0.2</v>
      </c>
      <c r="G121" s="4">
        <v>-10</v>
      </c>
      <c r="H121" s="6">
        <f t="shared" si="5"/>
        <v>0</v>
      </c>
      <c r="I121" s="51"/>
      <c r="J121" s="51"/>
      <c r="K121" s="6">
        <v>0</v>
      </c>
    </row>
    <row r="122" spans="1:11" ht="21.75" customHeight="1">
      <c r="A122" s="82" t="str">
        <f>'[2]пр'!$B$19</f>
        <v>Коржи Венские бисквитные ванильные 400г</v>
      </c>
      <c r="B122" s="54"/>
      <c r="C122" s="4" t="s">
        <v>7</v>
      </c>
      <c r="D122" s="4" t="s">
        <v>31</v>
      </c>
      <c r="E122" s="6">
        <v>0</v>
      </c>
      <c r="F122" s="5">
        <v>0.2</v>
      </c>
      <c r="G122" s="4">
        <v>-10</v>
      </c>
      <c r="H122" s="6">
        <f t="shared" si="5"/>
        <v>0</v>
      </c>
      <c r="I122" s="51"/>
      <c r="J122" s="51"/>
      <c r="K122" s="6">
        <v>0</v>
      </c>
    </row>
    <row r="123" spans="1:11" ht="21.75" customHeight="1">
      <c r="A123" s="82" t="str">
        <f>'[2]пр'!$B$20</f>
        <v>Коржи Венские бисквитные шоколадные 400г</v>
      </c>
      <c r="B123" s="54"/>
      <c r="C123" s="4" t="s">
        <v>7</v>
      </c>
      <c r="D123" s="4" t="s">
        <v>31</v>
      </c>
      <c r="E123" s="6">
        <v>0</v>
      </c>
      <c r="F123" s="5">
        <v>0.2</v>
      </c>
      <c r="G123" s="4">
        <v>-10</v>
      </c>
      <c r="H123" s="6">
        <f t="shared" si="5"/>
        <v>0</v>
      </c>
      <c r="I123" s="51"/>
      <c r="J123" s="51"/>
      <c r="K123" s="6">
        <v>0</v>
      </c>
    </row>
    <row r="124" spans="1:11" ht="21.75" customHeight="1">
      <c r="A124" s="82" t="str">
        <f>'[2]пр'!$B$21</f>
        <v>Пирожное Tomy бисквитное 4шт клубничный джем 140г</v>
      </c>
      <c r="B124" s="54"/>
      <c r="C124" s="4" t="s">
        <v>7</v>
      </c>
      <c r="D124" s="4" t="s">
        <v>31</v>
      </c>
      <c r="E124" s="6">
        <v>0</v>
      </c>
      <c r="F124" s="5">
        <v>0.2</v>
      </c>
      <c r="G124" s="4">
        <v>-10</v>
      </c>
      <c r="H124" s="6">
        <f t="shared" si="5"/>
        <v>0</v>
      </c>
      <c r="I124" s="51"/>
      <c r="J124" s="51"/>
      <c r="K124" s="6">
        <v>0</v>
      </c>
    </row>
    <row r="125" spans="1:11" ht="21.75" customHeight="1" thickBot="1">
      <c r="A125" s="82" t="str">
        <f>'[2]пр'!$B$22</f>
        <v>Пирожное Tomy бисквитное 4шт какао/крем 140г</v>
      </c>
      <c r="B125" s="54"/>
      <c r="C125" s="4" t="s">
        <v>7</v>
      </c>
      <c r="D125" s="4" t="s">
        <v>31</v>
      </c>
      <c r="E125" s="6">
        <v>0</v>
      </c>
      <c r="F125" s="5">
        <v>0.2</v>
      </c>
      <c r="G125" s="4">
        <v>-10</v>
      </c>
      <c r="H125" s="6">
        <f t="shared" si="5"/>
        <v>0</v>
      </c>
      <c r="I125" s="51"/>
      <c r="J125" s="51"/>
      <c r="K125" s="6">
        <v>0</v>
      </c>
    </row>
    <row r="126" spans="1:11" ht="12.75" customHeight="1" hidden="1" thickBot="1">
      <c r="A126" s="69" t="s">
        <v>35</v>
      </c>
      <c r="B126" s="70"/>
      <c r="C126" s="70"/>
      <c r="D126" s="70"/>
      <c r="E126" s="70"/>
      <c r="F126" s="70"/>
      <c r="G126" s="70"/>
      <c r="H126" s="70"/>
      <c r="I126" s="70"/>
      <c r="J126" s="71"/>
      <c r="K126" s="6">
        <v>0</v>
      </c>
    </row>
    <row r="127" spans="1:11" ht="12.75" customHeight="1" hidden="1" thickBot="1">
      <c r="A127" s="55" t="s">
        <v>34</v>
      </c>
      <c r="B127" s="56"/>
      <c r="C127" s="56"/>
      <c r="D127" s="56"/>
      <c r="E127" s="56"/>
      <c r="F127" s="56"/>
      <c r="G127" s="56"/>
      <c r="H127" s="56"/>
      <c r="I127" s="56"/>
      <c r="J127" s="57"/>
      <c r="K127" s="6">
        <v>0</v>
      </c>
    </row>
    <row r="128" spans="1:11" ht="21.75" customHeight="1" hidden="1">
      <c r="A128" s="54" t="s">
        <v>89</v>
      </c>
      <c r="B128" s="54"/>
      <c r="C128" s="4" t="s">
        <v>7</v>
      </c>
      <c r="D128" s="4" t="s">
        <v>33</v>
      </c>
      <c r="E128" s="6">
        <f>H128/(1+F128)/1</f>
        <v>3285.9999999999995</v>
      </c>
      <c r="F128" s="5">
        <v>0.1</v>
      </c>
      <c r="G128" s="4">
        <v>0</v>
      </c>
      <c r="H128" s="6">
        <f>K128</f>
        <v>3614.6</v>
      </c>
      <c r="I128" s="51" t="s">
        <v>130</v>
      </c>
      <c r="J128" s="51"/>
      <c r="K128" s="6">
        <v>3614.6</v>
      </c>
    </row>
    <row r="129" spans="1:11" ht="21.75" customHeight="1" hidden="1">
      <c r="A129" s="54" t="s">
        <v>90</v>
      </c>
      <c r="B129" s="54"/>
      <c r="C129" s="4" t="s">
        <v>7</v>
      </c>
      <c r="D129" s="4" t="s">
        <v>33</v>
      </c>
      <c r="E129" s="6">
        <f>H129/(1+F129)/1</f>
        <v>5350</v>
      </c>
      <c r="F129" s="5">
        <v>0.1</v>
      </c>
      <c r="G129" s="4">
        <v>0</v>
      </c>
      <c r="H129" s="6">
        <f>K129</f>
        <v>5885</v>
      </c>
      <c r="I129" s="51" t="s">
        <v>130</v>
      </c>
      <c r="J129" s="51"/>
      <c r="K129" s="6">
        <v>5885</v>
      </c>
    </row>
    <row r="130" spans="1:11" ht="21.75" customHeight="1" hidden="1" thickBot="1">
      <c r="A130" s="54" t="s">
        <v>91</v>
      </c>
      <c r="B130" s="54"/>
      <c r="C130" s="4" t="s">
        <v>7</v>
      </c>
      <c r="D130" s="4" t="s">
        <v>33</v>
      </c>
      <c r="E130" s="43">
        <f>обыч!E147/0.9</f>
        <v>4478.888888888889</v>
      </c>
      <c r="F130" s="5">
        <v>0.1</v>
      </c>
      <c r="G130" s="42">
        <v>-10</v>
      </c>
      <c r="H130" s="6">
        <f>K130</f>
        <v>4434.1</v>
      </c>
      <c r="I130" s="51" t="s">
        <v>130</v>
      </c>
      <c r="J130" s="51"/>
      <c r="K130" s="6">
        <v>4434.1</v>
      </c>
    </row>
    <row r="131" spans="1:11" ht="12.75" customHeight="1" hidden="1" thickBot="1">
      <c r="A131" s="55" t="s">
        <v>41</v>
      </c>
      <c r="B131" s="56"/>
      <c r="C131" s="56"/>
      <c r="D131" s="56"/>
      <c r="E131" s="56"/>
      <c r="F131" s="56"/>
      <c r="G131" s="56"/>
      <c r="H131" s="56"/>
      <c r="I131" s="56"/>
      <c r="J131" s="57"/>
      <c r="K131" s="6">
        <v>0</v>
      </c>
    </row>
    <row r="132" spans="1:11" ht="34.5" customHeight="1" hidden="1">
      <c r="A132" s="54" t="s">
        <v>123</v>
      </c>
      <c r="B132" s="54"/>
      <c r="C132" s="4" t="s">
        <v>7</v>
      </c>
      <c r="D132" s="4" t="s">
        <v>31</v>
      </c>
      <c r="E132" s="43">
        <f>обыч!E163/0.9</f>
        <v>3333.333333333333</v>
      </c>
      <c r="F132" s="5">
        <v>0.1</v>
      </c>
      <c r="G132" s="42">
        <v>-10</v>
      </c>
      <c r="H132" s="6">
        <f>E132*1.1</f>
        <v>3666.6666666666665</v>
      </c>
      <c r="I132" s="51" t="s">
        <v>40</v>
      </c>
      <c r="J132" s="51"/>
      <c r="K132" s="6">
        <v>2800</v>
      </c>
    </row>
    <row r="133" spans="1:11" ht="21.75" customHeight="1" hidden="1">
      <c r="A133" s="52" t="s">
        <v>74</v>
      </c>
      <c r="B133" s="52"/>
      <c r="C133" s="18" t="s">
        <v>24</v>
      </c>
      <c r="D133" s="18" t="s">
        <v>8</v>
      </c>
      <c r="E133" s="43">
        <f>обыч!E164/0.9</f>
        <v>0</v>
      </c>
      <c r="F133" s="5">
        <v>0.1</v>
      </c>
      <c r="G133" s="7">
        <v>0</v>
      </c>
      <c r="H133" s="6">
        <f aca="true" t="shared" si="6" ref="H133:H140">K133</f>
        <v>2884</v>
      </c>
      <c r="I133" s="58" t="s">
        <v>131</v>
      </c>
      <c r="J133" s="59"/>
      <c r="K133" s="6">
        <v>2884</v>
      </c>
    </row>
    <row r="134" spans="1:11" ht="21.75" customHeight="1" hidden="1">
      <c r="A134" s="52" t="s">
        <v>75</v>
      </c>
      <c r="B134" s="52"/>
      <c r="C134" s="18" t="s">
        <v>24</v>
      </c>
      <c r="D134" s="18" t="s">
        <v>8</v>
      </c>
      <c r="E134" s="18"/>
      <c r="F134" s="5">
        <v>0.1</v>
      </c>
      <c r="G134" s="7">
        <v>0</v>
      </c>
      <c r="H134" s="6">
        <f t="shared" si="6"/>
        <v>0</v>
      </c>
      <c r="I134" s="58" t="s">
        <v>85</v>
      </c>
      <c r="J134" s="59"/>
      <c r="K134" s="6">
        <v>0</v>
      </c>
    </row>
    <row r="135" spans="1:11" ht="21.75" customHeight="1" hidden="1">
      <c r="A135" s="52" t="s">
        <v>76</v>
      </c>
      <c r="B135" s="52"/>
      <c r="C135" s="18" t="s">
        <v>24</v>
      </c>
      <c r="D135" s="18" t="s">
        <v>8</v>
      </c>
      <c r="E135" s="18"/>
      <c r="F135" s="5">
        <v>0.1</v>
      </c>
      <c r="G135" s="7">
        <v>0</v>
      </c>
      <c r="H135" s="6">
        <f t="shared" si="6"/>
        <v>0</v>
      </c>
      <c r="I135" s="58" t="s">
        <v>85</v>
      </c>
      <c r="J135" s="59"/>
      <c r="K135" s="6">
        <v>0</v>
      </c>
    </row>
    <row r="136" spans="1:11" ht="21.75" customHeight="1" hidden="1">
      <c r="A136" s="52" t="s">
        <v>77</v>
      </c>
      <c r="B136" s="52"/>
      <c r="C136" s="18" t="s">
        <v>24</v>
      </c>
      <c r="D136" s="18" t="s">
        <v>8</v>
      </c>
      <c r="E136" s="18"/>
      <c r="F136" s="5">
        <v>0.1</v>
      </c>
      <c r="G136" s="7">
        <v>0</v>
      </c>
      <c r="H136" s="6">
        <f t="shared" si="6"/>
        <v>0</v>
      </c>
      <c r="I136" s="58" t="s">
        <v>85</v>
      </c>
      <c r="J136" s="59"/>
      <c r="K136" s="6">
        <v>0</v>
      </c>
    </row>
    <row r="137" spans="1:11" ht="21.75" customHeight="1" hidden="1">
      <c r="A137" s="52" t="s">
        <v>78</v>
      </c>
      <c r="B137" s="52"/>
      <c r="C137" s="18" t="s">
        <v>24</v>
      </c>
      <c r="D137" s="18" t="s">
        <v>8</v>
      </c>
      <c r="E137" s="18"/>
      <c r="F137" s="5">
        <v>0.1</v>
      </c>
      <c r="G137" s="7">
        <v>0</v>
      </c>
      <c r="H137" s="6">
        <f t="shared" si="6"/>
        <v>0</v>
      </c>
      <c r="I137" s="58" t="s">
        <v>85</v>
      </c>
      <c r="J137" s="59"/>
      <c r="K137" s="6">
        <v>0</v>
      </c>
    </row>
    <row r="138" spans="1:11" ht="21.75" customHeight="1" hidden="1">
      <c r="A138" s="52" t="s">
        <v>79</v>
      </c>
      <c r="B138" s="52"/>
      <c r="C138" s="18" t="s">
        <v>24</v>
      </c>
      <c r="D138" s="18" t="s">
        <v>8</v>
      </c>
      <c r="E138" s="18"/>
      <c r="F138" s="5">
        <v>0.1</v>
      </c>
      <c r="G138" s="7">
        <v>0</v>
      </c>
      <c r="H138" s="6">
        <f t="shared" si="6"/>
        <v>0</v>
      </c>
      <c r="I138" s="58" t="s">
        <v>85</v>
      </c>
      <c r="J138" s="59"/>
      <c r="K138" s="6">
        <v>0</v>
      </c>
    </row>
    <row r="139" spans="1:11" ht="21.75" customHeight="1" hidden="1">
      <c r="A139" s="52" t="s">
        <v>80</v>
      </c>
      <c r="B139" s="52"/>
      <c r="C139" s="18" t="s">
        <v>24</v>
      </c>
      <c r="D139" s="18" t="s">
        <v>8</v>
      </c>
      <c r="E139" s="18"/>
      <c r="F139" s="5">
        <v>0.1</v>
      </c>
      <c r="G139" s="7">
        <v>0</v>
      </c>
      <c r="H139" s="6">
        <f t="shared" si="6"/>
        <v>0</v>
      </c>
      <c r="I139" s="58" t="s">
        <v>85</v>
      </c>
      <c r="J139" s="59"/>
      <c r="K139" s="6">
        <v>0</v>
      </c>
    </row>
    <row r="140" spans="1:11" ht="21.75" customHeight="1" hidden="1" thickBot="1">
      <c r="A140" s="104" t="s">
        <v>81</v>
      </c>
      <c r="B140" s="104"/>
      <c r="C140" s="21" t="s">
        <v>24</v>
      </c>
      <c r="D140" s="21" t="s">
        <v>8</v>
      </c>
      <c r="E140" s="21"/>
      <c r="F140" s="20">
        <v>0.1</v>
      </c>
      <c r="G140" s="19">
        <v>0</v>
      </c>
      <c r="H140" s="6">
        <f t="shared" si="6"/>
        <v>0</v>
      </c>
      <c r="I140" s="105" t="s">
        <v>85</v>
      </c>
      <c r="J140" s="106"/>
      <c r="K140" s="6">
        <v>0</v>
      </c>
    </row>
    <row r="141" spans="1:11" ht="12.75" customHeight="1" thickBot="1">
      <c r="A141" s="55" t="s">
        <v>201</v>
      </c>
      <c r="B141" s="56"/>
      <c r="C141" s="56"/>
      <c r="D141" s="56"/>
      <c r="E141" s="56"/>
      <c r="F141" s="56"/>
      <c r="G141" s="56"/>
      <c r="H141" s="56"/>
      <c r="I141" s="56"/>
      <c r="J141" s="57"/>
      <c r="K141" s="6">
        <v>0</v>
      </c>
    </row>
    <row r="142" spans="1:11" ht="34.5" customHeight="1" hidden="1" thickBot="1">
      <c r="A142" s="54" t="s">
        <v>123</v>
      </c>
      <c r="B142" s="54"/>
      <c r="C142" s="4" t="s">
        <v>7</v>
      </c>
      <c r="D142" s="4" t="s">
        <v>31</v>
      </c>
      <c r="E142" s="6">
        <v>3000</v>
      </c>
      <c r="F142" s="5">
        <v>0.1</v>
      </c>
      <c r="G142" s="4">
        <v>0</v>
      </c>
      <c r="H142" s="6">
        <f>E142*1.1</f>
        <v>3300.0000000000005</v>
      </c>
      <c r="I142" s="51" t="s">
        <v>40</v>
      </c>
      <c r="J142" s="51"/>
      <c r="K142" s="6">
        <v>2800</v>
      </c>
    </row>
    <row r="143" spans="1:11" ht="21.75" customHeight="1">
      <c r="A143" s="52" t="s">
        <v>202</v>
      </c>
      <c r="B143" s="52"/>
      <c r="C143" s="18" t="s">
        <v>7</v>
      </c>
      <c r="D143" s="18" t="s">
        <v>31</v>
      </c>
      <c r="E143" s="6">
        <f>обыч!E150</f>
        <v>0</v>
      </c>
      <c r="F143" s="5">
        <v>0.2</v>
      </c>
      <c r="G143" s="7">
        <v>-10</v>
      </c>
      <c r="H143" s="6">
        <v>0</v>
      </c>
      <c r="I143" s="51"/>
      <c r="J143" s="51"/>
      <c r="K143" s="6">
        <v>2884</v>
      </c>
    </row>
    <row r="144" spans="1:11" ht="21.75" customHeight="1">
      <c r="A144" s="52" t="s">
        <v>203</v>
      </c>
      <c r="B144" s="52"/>
      <c r="C144" s="18" t="s">
        <v>7</v>
      </c>
      <c r="D144" s="18" t="s">
        <v>31</v>
      </c>
      <c r="E144" s="6">
        <f>обыч!E151</f>
        <v>0</v>
      </c>
      <c r="F144" s="5">
        <v>0.2</v>
      </c>
      <c r="G144" s="7">
        <v>-10</v>
      </c>
      <c r="H144" s="6">
        <f aca="true" t="shared" si="7" ref="H144:H154">K144</f>
        <v>0</v>
      </c>
      <c r="I144" s="51"/>
      <c r="J144" s="51"/>
      <c r="K144" s="6">
        <v>0</v>
      </c>
    </row>
    <row r="145" spans="1:11" ht="21.75" customHeight="1">
      <c r="A145" s="52" t="s">
        <v>204</v>
      </c>
      <c r="B145" s="52"/>
      <c r="C145" s="18" t="s">
        <v>7</v>
      </c>
      <c r="D145" s="18" t="s">
        <v>31</v>
      </c>
      <c r="E145" s="6">
        <f>обыч!E152</f>
        <v>0</v>
      </c>
      <c r="F145" s="5">
        <v>0.2</v>
      </c>
      <c r="G145" s="7">
        <v>-10</v>
      </c>
      <c r="H145" s="6">
        <f t="shared" si="7"/>
        <v>0</v>
      </c>
      <c r="I145" s="51"/>
      <c r="J145" s="51"/>
      <c r="K145" s="6">
        <v>0</v>
      </c>
    </row>
    <row r="146" spans="1:11" ht="21.75" customHeight="1">
      <c r="A146" s="52" t="s">
        <v>205</v>
      </c>
      <c r="B146" s="52"/>
      <c r="C146" s="18" t="s">
        <v>7</v>
      </c>
      <c r="D146" s="18" t="s">
        <v>31</v>
      </c>
      <c r="E146" s="6">
        <f>обыч!E153</f>
        <v>0</v>
      </c>
      <c r="F146" s="5">
        <v>0.2</v>
      </c>
      <c r="G146" s="7">
        <v>-10</v>
      </c>
      <c r="H146" s="6">
        <f t="shared" si="7"/>
        <v>0</v>
      </c>
      <c r="I146" s="51"/>
      <c r="J146" s="51"/>
      <c r="K146" s="6">
        <v>0</v>
      </c>
    </row>
    <row r="147" spans="1:11" ht="21.75" customHeight="1">
      <c r="A147" s="52" t="s">
        <v>206</v>
      </c>
      <c r="B147" s="52"/>
      <c r="C147" s="18" t="s">
        <v>7</v>
      </c>
      <c r="D147" s="18" t="s">
        <v>31</v>
      </c>
      <c r="E147" s="6">
        <f>обыч!E154</f>
        <v>0</v>
      </c>
      <c r="F147" s="5">
        <v>0.2</v>
      </c>
      <c r="G147" s="7">
        <v>-10</v>
      </c>
      <c r="H147" s="6">
        <f t="shared" si="7"/>
        <v>0</v>
      </c>
      <c r="I147" s="51"/>
      <c r="J147" s="51"/>
      <c r="K147" s="6">
        <v>0</v>
      </c>
    </row>
    <row r="148" spans="1:11" ht="21.75" customHeight="1">
      <c r="A148" s="52" t="s">
        <v>207</v>
      </c>
      <c r="B148" s="52"/>
      <c r="C148" s="18" t="s">
        <v>7</v>
      </c>
      <c r="D148" s="18" t="s">
        <v>31</v>
      </c>
      <c r="E148" s="6">
        <f>обыч!E155</f>
        <v>0</v>
      </c>
      <c r="F148" s="5">
        <v>0.2</v>
      </c>
      <c r="G148" s="7">
        <v>-10</v>
      </c>
      <c r="H148" s="6">
        <f t="shared" si="7"/>
        <v>0</v>
      </c>
      <c r="I148" s="51"/>
      <c r="J148" s="51"/>
      <c r="K148" s="6">
        <v>0</v>
      </c>
    </row>
    <row r="149" spans="1:11" ht="21.75" customHeight="1">
      <c r="A149" s="52" t="s">
        <v>208</v>
      </c>
      <c r="B149" s="52"/>
      <c r="C149" s="18" t="s">
        <v>7</v>
      </c>
      <c r="D149" s="18" t="s">
        <v>31</v>
      </c>
      <c r="E149" s="6">
        <f>обыч!E156</f>
        <v>0</v>
      </c>
      <c r="F149" s="5">
        <v>0.2</v>
      </c>
      <c r="G149" s="7">
        <v>-10</v>
      </c>
      <c r="H149" s="6">
        <f t="shared" si="7"/>
        <v>0</v>
      </c>
      <c r="I149" s="51"/>
      <c r="J149" s="51"/>
      <c r="K149" s="6">
        <v>0</v>
      </c>
    </row>
    <row r="150" spans="1:11" ht="21.75" customHeight="1">
      <c r="A150" s="52" t="s">
        <v>209</v>
      </c>
      <c r="B150" s="52"/>
      <c r="C150" s="18" t="s">
        <v>7</v>
      </c>
      <c r="D150" s="18" t="s">
        <v>31</v>
      </c>
      <c r="E150" s="6">
        <f>обыч!E157</f>
        <v>0</v>
      </c>
      <c r="F150" s="5">
        <v>0.2</v>
      </c>
      <c r="G150" s="7">
        <v>-10</v>
      </c>
      <c r="H150" s="35">
        <f t="shared" si="7"/>
        <v>0</v>
      </c>
      <c r="I150" s="51"/>
      <c r="J150" s="51"/>
      <c r="K150" s="6">
        <v>0</v>
      </c>
    </row>
    <row r="151" spans="1:11" ht="21.75" customHeight="1">
      <c r="A151" s="54" t="s">
        <v>210</v>
      </c>
      <c r="B151" s="54"/>
      <c r="C151" s="18" t="s">
        <v>7</v>
      </c>
      <c r="D151" s="18" t="s">
        <v>31</v>
      </c>
      <c r="E151" s="6">
        <f>обыч!E158</f>
        <v>0</v>
      </c>
      <c r="F151" s="5">
        <v>0.2</v>
      </c>
      <c r="G151" s="7">
        <v>-10</v>
      </c>
      <c r="H151" s="6">
        <f t="shared" si="7"/>
        <v>0</v>
      </c>
      <c r="I151" s="51"/>
      <c r="J151" s="51"/>
      <c r="K151" s="6">
        <v>0</v>
      </c>
    </row>
    <row r="152" spans="1:11" ht="21.75" customHeight="1">
      <c r="A152" s="52" t="s">
        <v>211</v>
      </c>
      <c r="B152" s="52"/>
      <c r="C152" s="18" t="s">
        <v>7</v>
      </c>
      <c r="D152" s="18" t="s">
        <v>31</v>
      </c>
      <c r="E152" s="6">
        <f>обыч!E159</f>
        <v>0</v>
      </c>
      <c r="F152" s="5">
        <v>0.2</v>
      </c>
      <c r="G152" s="7">
        <v>-10</v>
      </c>
      <c r="H152" s="6">
        <f t="shared" si="7"/>
        <v>0</v>
      </c>
      <c r="I152" s="51"/>
      <c r="J152" s="51"/>
      <c r="K152" s="6">
        <v>0</v>
      </c>
    </row>
    <row r="153" spans="1:11" ht="21.75" customHeight="1">
      <c r="A153" s="52" t="s">
        <v>212</v>
      </c>
      <c r="B153" s="52"/>
      <c r="C153" s="18" t="s">
        <v>7</v>
      </c>
      <c r="D153" s="18" t="s">
        <v>31</v>
      </c>
      <c r="E153" s="6">
        <f>обыч!E160</f>
        <v>0</v>
      </c>
      <c r="F153" s="8">
        <v>0.2</v>
      </c>
      <c r="G153" s="7">
        <v>-10</v>
      </c>
      <c r="H153" s="35">
        <f t="shared" si="7"/>
        <v>0</v>
      </c>
      <c r="I153" s="53"/>
      <c r="J153" s="53"/>
      <c r="K153" s="6">
        <v>0</v>
      </c>
    </row>
    <row r="154" spans="1:11" ht="21.75" customHeight="1" thickBot="1">
      <c r="A154" s="50" t="s">
        <v>213</v>
      </c>
      <c r="B154" s="50"/>
      <c r="C154" s="18" t="s">
        <v>7</v>
      </c>
      <c r="D154" s="18" t="s">
        <v>31</v>
      </c>
      <c r="E154" s="6">
        <f>обыч!E161</f>
        <v>0</v>
      </c>
      <c r="F154" s="5">
        <v>0.2</v>
      </c>
      <c r="G154" s="7">
        <v>-10</v>
      </c>
      <c r="H154" s="6">
        <f t="shared" si="7"/>
        <v>0</v>
      </c>
      <c r="I154" s="51"/>
      <c r="J154" s="51"/>
      <c r="K154" s="6">
        <v>0</v>
      </c>
    </row>
    <row r="155" spans="1:11" ht="12.75" customHeight="1" thickBot="1">
      <c r="A155" s="107" t="s">
        <v>42</v>
      </c>
      <c r="B155" s="108"/>
      <c r="C155" s="108"/>
      <c r="D155" s="108"/>
      <c r="E155" s="108"/>
      <c r="F155" s="108"/>
      <c r="G155" s="108"/>
      <c r="H155" s="108"/>
      <c r="I155" s="108"/>
      <c r="J155" s="109"/>
      <c r="K155" s="6">
        <v>0</v>
      </c>
    </row>
    <row r="156" spans="1:11" ht="12.75" customHeight="1" thickBot="1">
      <c r="A156" s="55" t="s">
        <v>51</v>
      </c>
      <c r="B156" s="56"/>
      <c r="C156" s="56"/>
      <c r="D156" s="56"/>
      <c r="E156" s="56"/>
      <c r="F156" s="56"/>
      <c r="G156" s="56"/>
      <c r="H156" s="56"/>
      <c r="I156" s="56"/>
      <c r="J156" s="57"/>
      <c r="K156" s="6">
        <v>0</v>
      </c>
    </row>
    <row r="157" spans="1:11" ht="21.75" customHeight="1">
      <c r="A157" s="52" t="s">
        <v>184</v>
      </c>
      <c r="B157" s="52"/>
      <c r="C157" s="18" t="s">
        <v>24</v>
      </c>
      <c r="D157" s="18" t="s">
        <v>8</v>
      </c>
      <c r="E157" s="18">
        <f>обыч!E174/0.9</f>
        <v>14018.888888888889</v>
      </c>
      <c r="F157" s="5">
        <v>0.1</v>
      </c>
      <c r="G157" s="7">
        <v>-10</v>
      </c>
      <c r="H157" s="6">
        <f>E157*1.1</f>
        <v>15420.77777777778</v>
      </c>
      <c r="I157" s="58"/>
      <c r="J157" s="59"/>
      <c r="K157" s="6">
        <v>0</v>
      </c>
    </row>
    <row r="158" spans="1:11" ht="21.75" customHeight="1" thickBot="1">
      <c r="A158" s="52" t="s">
        <v>183</v>
      </c>
      <c r="B158" s="52"/>
      <c r="C158" s="18" t="s">
        <v>24</v>
      </c>
      <c r="D158" s="18" t="s">
        <v>8</v>
      </c>
      <c r="E158" s="18">
        <f>обыч!E175/0.9</f>
        <v>70095.55555555555</v>
      </c>
      <c r="F158" s="5">
        <v>0.1</v>
      </c>
      <c r="G158" s="7">
        <v>-10</v>
      </c>
      <c r="H158" s="6">
        <f>E158*1.1</f>
        <v>77105.11111111111</v>
      </c>
      <c r="I158" s="58"/>
      <c r="J158" s="59"/>
      <c r="K158" s="6">
        <v>0</v>
      </c>
    </row>
    <row r="159" spans="1:11" ht="12.75" customHeight="1" thickBot="1">
      <c r="A159" s="69" t="s">
        <v>47</v>
      </c>
      <c r="B159" s="70"/>
      <c r="C159" s="70"/>
      <c r="D159" s="70"/>
      <c r="E159" s="70"/>
      <c r="F159" s="70"/>
      <c r="G159" s="70"/>
      <c r="H159" s="70"/>
      <c r="I159" s="70"/>
      <c r="J159" s="71"/>
      <c r="K159" s="6">
        <v>0</v>
      </c>
    </row>
    <row r="160" spans="1:11" ht="21.75" customHeight="1">
      <c r="A160" s="54" t="s">
        <v>52</v>
      </c>
      <c r="B160" s="54"/>
      <c r="C160" s="4" t="s">
        <v>7</v>
      </c>
      <c r="D160" s="4" t="s">
        <v>33</v>
      </c>
      <c r="E160" s="43">
        <f>обыч!E177/0.9</f>
        <v>1135.5555555555554</v>
      </c>
      <c r="F160" s="5">
        <v>0.2</v>
      </c>
      <c r="G160" s="42">
        <v>-10</v>
      </c>
      <c r="H160" s="6">
        <f>E160*1.2</f>
        <v>1362.6666666666665</v>
      </c>
      <c r="I160" s="51" t="s">
        <v>132</v>
      </c>
      <c r="J160" s="51"/>
      <c r="K160" s="6">
        <v>1321.2</v>
      </c>
    </row>
    <row r="161" spans="1:11" ht="21.75" customHeight="1">
      <c r="A161" s="54" t="s">
        <v>53</v>
      </c>
      <c r="B161" s="54"/>
      <c r="C161" s="4" t="s">
        <v>7</v>
      </c>
      <c r="D161" s="4" t="s">
        <v>33</v>
      </c>
      <c r="E161" s="43">
        <f>обыч!E178/0.9</f>
        <v>1135.5555555555554</v>
      </c>
      <c r="F161" s="5">
        <v>0.2</v>
      </c>
      <c r="G161" s="42">
        <v>-10</v>
      </c>
      <c r="H161" s="6">
        <f>E161*1.2</f>
        <v>1362.6666666666665</v>
      </c>
      <c r="I161" s="51" t="s">
        <v>132</v>
      </c>
      <c r="J161" s="51"/>
      <c r="K161" s="6">
        <v>1321.2</v>
      </c>
    </row>
    <row r="162" spans="1:11" ht="21.75" customHeight="1">
      <c r="A162" s="54" t="s">
        <v>54</v>
      </c>
      <c r="B162" s="54"/>
      <c r="C162" s="4" t="s">
        <v>7</v>
      </c>
      <c r="D162" s="4" t="s">
        <v>33</v>
      </c>
      <c r="E162" s="43">
        <f>обыч!E179/0.9</f>
        <v>1135.5555555555554</v>
      </c>
      <c r="F162" s="5">
        <v>0.2</v>
      </c>
      <c r="G162" s="42">
        <v>-10</v>
      </c>
      <c r="H162" s="6">
        <f>E162*1.2</f>
        <v>1362.6666666666665</v>
      </c>
      <c r="I162" s="51" t="s">
        <v>132</v>
      </c>
      <c r="J162" s="51"/>
      <c r="K162" s="6">
        <v>1321.2</v>
      </c>
    </row>
    <row r="163" spans="1:11" ht="21.75" customHeight="1">
      <c r="A163" s="54" t="s">
        <v>55</v>
      </c>
      <c r="B163" s="54"/>
      <c r="C163" s="4" t="s">
        <v>7</v>
      </c>
      <c r="D163" s="4" t="s">
        <v>33</v>
      </c>
      <c r="E163" s="43">
        <f>обыч!E180/0.9</f>
        <v>1135.5555555555554</v>
      </c>
      <c r="F163" s="5">
        <v>0.2</v>
      </c>
      <c r="G163" s="42">
        <v>-10</v>
      </c>
      <c r="H163" s="6">
        <f>E163*1.2</f>
        <v>1362.6666666666665</v>
      </c>
      <c r="I163" s="51" t="s">
        <v>132</v>
      </c>
      <c r="J163" s="51"/>
      <c r="K163" s="6">
        <v>1321.2</v>
      </c>
    </row>
    <row r="164" spans="1:11" ht="21.75" customHeight="1">
      <c r="A164" s="54" t="s">
        <v>56</v>
      </c>
      <c r="B164" s="54"/>
      <c r="C164" s="4" t="s">
        <v>7</v>
      </c>
      <c r="D164" s="4" t="s">
        <v>33</v>
      </c>
      <c r="E164" s="43">
        <f>обыч!E181/0.9</f>
        <v>1135.5555555555554</v>
      </c>
      <c r="F164" s="5">
        <v>0.2</v>
      </c>
      <c r="G164" s="42">
        <v>-10</v>
      </c>
      <c r="H164" s="6">
        <f>E164*1.2</f>
        <v>1362.6666666666665</v>
      </c>
      <c r="I164" s="51" t="s">
        <v>132</v>
      </c>
      <c r="J164" s="51"/>
      <c r="K164" s="6">
        <v>1321.2</v>
      </c>
    </row>
    <row r="165" spans="1:11" ht="12.75" customHeight="1" thickBot="1">
      <c r="A165" s="110" t="s">
        <v>6</v>
      </c>
      <c r="B165" s="111"/>
      <c r="C165" s="111"/>
      <c r="D165" s="111"/>
      <c r="E165" s="111"/>
      <c r="F165" s="111"/>
      <c r="G165" s="111"/>
      <c r="H165" s="111"/>
      <c r="I165" s="111"/>
      <c r="J165" s="112"/>
      <c r="K165" s="6">
        <v>0</v>
      </c>
    </row>
    <row r="166" spans="1:11" ht="12.75" customHeight="1" thickBot="1">
      <c r="A166" s="113" t="s">
        <v>23</v>
      </c>
      <c r="B166" s="114"/>
      <c r="C166" s="114"/>
      <c r="D166" s="114"/>
      <c r="E166" s="114"/>
      <c r="F166" s="114"/>
      <c r="G166" s="114"/>
      <c r="H166" s="114"/>
      <c r="I166" s="114"/>
      <c r="J166" s="115"/>
      <c r="K166" s="6">
        <v>0</v>
      </c>
    </row>
    <row r="167" spans="1:11" ht="12.75" customHeight="1" thickBot="1">
      <c r="A167" s="113" t="s">
        <v>45</v>
      </c>
      <c r="B167" s="114"/>
      <c r="C167" s="114"/>
      <c r="D167" s="114"/>
      <c r="E167" s="114"/>
      <c r="F167" s="114"/>
      <c r="G167" s="114"/>
      <c r="H167" s="114"/>
      <c r="I167" s="114"/>
      <c r="J167" s="115"/>
      <c r="K167" s="6">
        <v>0</v>
      </c>
    </row>
    <row r="168" spans="1:11" ht="12.75" customHeight="1" thickBot="1">
      <c r="A168" s="110" t="s">
        <v>15</v>
      </c>
      <c r="B168" s="111"/>
      <c r="C168" s="111"/>
      <c r="D168" s="111"/>
      <c r="E168" s="111"/>
      <c r="F168" s="111"/>
      <c r="G168" s="111"/>
      <c r="H168" s="111"/>
      <c r="I168" s="111"/>
      <c r="J168" s="112"/>
      <c r="K168" s="6">
        <v>0</v>
      </c>
    </row>
    <row r="169" spans="1:11" ht="12.75" customHeight="1" thickBot="1">
      <c r="A169" s="120" t="s">
        <v>48</v>
      </c>
      <c r="B169" s="121"/>
      <c r="C169" s="121"/>
      <c r="D169" s="121"/>
      <c r="E169" s="122" t="s">
        <v>108</v>
      </c>
      <c r="F169" s="123"/>
      <c r="G169" s="123"/>
      <c r="H169" s="123"/>
      <c r="I169" s="123"/>
      <c r="J169" s="124"/>
      <c r="K169" s="6">
        <v>0</v>
      </c>
    </row>
    <row r="170" spans="1:11" s="13" customFormat="1" ht="12.75" customHeight="1" thickBot="1">
      <c r="A170" s="130" t="s">
        <v>49</v>
      </c>
      <c r="B170" s="131"/>
      <c r="C170" s="131"/>
      <c r="D170" s="131"/>
      <c r="E170" s="125"/>
      <c r="F170" s="126"/>
      <c r="G170" s="126"/>
      <c r="H170" s="126"/>
      <c r="I170" s="126"/>
      <c r="J170" s="127"/>
      <c r="K170" s="6">
        <v>0</v>
      </c>
    </row>
    <row r="171" spans="1:11" ht="12.75" customHeight="1" thickBot="1">
      <c r="A171" s="130" t="s">
        <v>50</v>
      </c>
      <c r="B171" s="131"/>
      <c r="C171" s="131"/>
      <c r="D171" s="131"/>
      <c r="E171" s="128"/>
      <c r="F171" s="108"/>
      <c r="G171" s="108"/>
      <c r="H171" s="108"/>
      <c r="I171" s="108"/>
      <c r="J171" s="129"/>
      <c r="K171" s="6">
        <v>0</v>
      </c>
    </row>
    <row r="172" spans="1:11" ht="9.75" customHeight="1" hidden="1" thickBot="1">
      <c r="A172" s="69" t="s">
        <v>29</v>
      </c>
      <c r="B172" s="70"/>
      <c r="C172" s="70"/>
      <c r="D172" s="70"/>
      <c r="E172" s="70"/>
      <c r="F172" s="70"/>
      <c r="G172" s="70"/>
      <c r="H172" s="70"/>
      <c r="I172" s="70"/>
      <c r="J172" s="71"/>
      <c r="K172" s="6">
        <v>0</v>
      </c>
    </row>
    <row r="173" spans="1:11" ht="45" customHeight="1" hidden="1">
      <c r="A173" s="54" t="s">
        <v>30</v>
      </c>
      <c r="B173" s="54"/>
      <c r="C173" s="4" t="s">
        <v>7</v>
      </c>
      <c r="D173" s="4" t="s">
        <v>31</v>
      </c>
      <c r="E173" s="43">
        <f>обыч!E190/0.9</f>
        <v>88.66666666666666</v>
      </c>
      <c r="F173" s="5">
        <v>0.2</v>
      </c>
      <c r="G173" s="4">
        <v>5</v>
      </c>
      <c r="H173" s="6">
        <f>E173*1.2</f>
        <v>106.39999999999999</v>
      </c>
      <c r="I173" s="51" t="s">
        <v>32</v>
      </c>
      <c r="J173" s="51"/>
      <c r="K173" s="6">
        <v>91.2</v>
      </c>
    </row>
    <row r="174" spans="1:11" ht="45" customHeight="1" hidden="1" thickBot="1">
      <c r="A174" s="54" t="s">
        <v>146</v>
      </c>
      <c r="B174" s="54"/>
      <c r="C174" s="4" t="s">
        <v>7</v>
      </c>
      <c r="D174" s="4" t="s">
        <v>31</v>
      </c>
      <c r="E174" s="43">
        <f>обыч!E191/0.9</f>
        <v>78.16666666666667</v>
      </c>
      <c r="F174" s="5">
        <v>0.2</v>
      </c>
      <c r="G174" s="4">
        <v>5</v>
      </c>
      <c r="H174" s="6">
        <f>E174*1.2</f>
        <v>93.8</v>
      </c>
      <c r="I174" s="51" t="s">
        <v>32</v>
      </c>
      <c r="J174" s="51"/>
      <c r="K174" s="6">
        <v>67.2</v>
      </c>
    </row>
    <row r="175" spans="1:11" ht="12.75" customHeight="1" thickBot="1">
      <c r="A175" s="69" t="s">
        <v>38</v>
      </c>
      <c r="B175" s="70"/>
      <c r="C175" s="70"/>
      <c r="D175" s="70"/>
      <c r="E175" s="70"/>
      <c r="F175" s="70"/>
      <c r="G175" s="70"/>
      <c r="H175" s="70"/>
      <c r="I175" s="70"/>
      <c r="J175" s="71"/>
      <c r="K175" s="6">
        <v>0</v>
      </c>
    </row>
    <row r="176" spans="1:12" ht="33" customHeight="1">
      <c r="A176" s="116" t="s">
        <v>88</v>
      </c>
      <c r="B176" s="117"/>
      <c r="C176" s="14" t="s">
        <v>7</v>
      </c>
      <c r="D176" s="14" t="s">
        <v>33</v>
      </c>
      <c r="E176" s="43">
        <f>обыч!E193/0.9</f>
        <v>41482.22222222222</v>
      </c>
      <c r="F176" s="15">
        <v>0.2</v>
      </c>
      <c r="G176" s="42">
        <v>-10</v>
      </c>
      <c r="H176" s="6">
        <f>E176*1.2</f>
        <v>49778.666666666664</v>
      </c>
      <c r="I176" s="118" t="s">
        <v>36</v>
      </c>
      <c r="J176" s="119"/>
      <c r="K176" s="6">
        <v>44800</v>
      </c>
      <c r="L176" s="23"/>
    </row>
    <row r="177" spans="1:11" ht="33" customHeight="1">
      <c r="A177" s="60" t="s">
        <v>39</v>
      </c>
      <c r="B177" s="61"/>
      <c r="C177" s="17" t="s">
        <v>7</v>
      </c>
      <c r="D177" s="17" t="s">
        <v>31</v>
      </c>
      <c r="E177" s="43">
        <f>обыч!E194/0.9</f>
        <v>10962.962962962964</v>
      </c>
      <c r="F177" s="8">
        <v>0.2</v>
      </c>
      <c r="G177" s="42">
        <v>-10</v>
      </c>
      <c r="H177" s="6">
        <f>K177</f>
        <v>11840</v>
      </c>
      <c r="I177" s="62" t="s">
        <v>73</v>
      </c>
      <c r="J177" s="63"/>
      <c r="K177" s="6">
        <v>11840</v>
      </c>
    </row>
    <row r="178" spans="1:11" ht="33" customHeight="1" thickBot="1">
      <c r="A178" s="60" t="s">
        <v>147</v>
      </c>
      <c r="B178" s="61"/>
      <c r="C178" s="17" t="s">
        <v>7</v>
      </c>
      <c r="D178" s="17" t="s">
        <v>31</v>
      </c>
      <c r="E178" s="43">
        <f>обыч!E195/0.9</f>
        <v>24000</v>
      </c>
      <c r="F178" s="8">
        <v>0.2</v>
      </c>
      <c r="G178" s="42">
        <v>-10</v>
      </c>
      <c r="H178" s="6">
        <f>E178*1.2</f>
        <v>28800</v>
      </c>
      <c r="I178" s="62" t="s">
        <v>73</v>
      </c>
      <c r="J178" s="63"/>
      <c r="K178" s="6">
        <v>11840</v>
      </c>
    </row>
    <row r="179" spans="1:11" ht="12.75" customHeight="1" thickBot="1">
      <c r="A179" s="69" t="s">
        <v>137</v>
      </c>
      <c r="B179" s="70"/>
      <c r="C179" s="70"/>
      <c r="D179" s="70"/>
      <c r="E179" s="70"/>
      <c r="F179" s="70"/>
      <c r="G179" s="70"/>
      <c r="H179" s="70"/>
      <c r="I179" s="70"/>
      <c r="J179" s="71"/>
      <c r="K179" s="6">
        <v>0</v>
      </c>
    </row>
    <row r="180" spans="1:12" ht="33" customHeight="1">
      <c r="A180" s="72" t="str">
        <f>'[3]пр'!$B$9</f>
        <v>Презервативы Неваляшка №3 Китай</v>
      </c>
      <c r="B180" s="73"/>
      <c r="C180" s="38" t="s">
        <v>7</v>
      </c>
      <c r="D180" s="38" t="s">
        <v>31</v>
      </c>
      <c r="E180" s="43">
        <f>обыч!E197/0.9</f>
        <v>1411.111111111111</v>
      </c>
      <c r="F180" s="39">
        <v>0.2</v>
      </c>
      <c r="G180" s="42">
        <v>-10</v>
      </c>
      <c r="H180" s="6">
        <f>E180*1.2</f>
        <v>1693.3333333333333</v>
      </c>
      <c r="I180" s="74"/>
      <c r="J180" s="75"/>
      <c r="K180" s="6">
        <v>44800</v>
      </c>
      <c r="L180" s="23"/>
    </row>
    <row r="181" spans="1:11" ht="33" customHeight="1">
      <c r="A181" s="76" t="str">
        <f>'[3]пр'!$B$10</f>
        <v>Презервативы Страсть №3 Китай</v>
      </c>
      <c r="B181" s="77"/>
      <c r="C181" s="31" t="s">
        <v>7</v>
      </c>
      <c r="D181" s="31" t="s">
        <v>31</v>
      </c>
      <c r="E181" s="43">
        <f>обыч!E198/0.9</f>
        <v>2766.6666666666665</v>
      </c>
      <c r="F181" s="33">
        <v>0.2</v>
      </c>
      <c r="G181" s="42">
        <v>-10</v>
      </c>
      <c r="H181" s="6">
        <f>E181*1.2</f>
        <v>3319.9999999999995</v>
      </c>
      <c r="I181" s="78"/>
      <c r="J181" s="79"/>
      <c r="K181" s="6">
        <v>11840</v>
      </c>
    </row>
    <row r="182" spans="1:12" ht="33" customHeight="1">
      <c r="A182" s="64" t="str">
        <f>'[3]пр'!$B$11</f>
        <v>Зажигалка Бриг кремневая прозрачная Китай</v>
      </c>
      <c r="B182" s="61"/>
      <c r="C182" s="17" t="s">
        <v>7</v>
      </c>
      <c r="D182" s="31" t="s">
        <v>31</v>
      </c>
      <c r="E182" s="43">
        <f>обыч!E199/0.9</f>
        <v>1216.6666666666667</v>
      </c>
      <c r="F182" s="8">
        <v>0.2</v>
      </c>
      <c r="G182" s="42">
        <v>-10</v>
      </c>
      <c r="H182" s="6">
        <f>E182*1.2</f>
        <v>1460</v>
      </c>
      <c r="I182" s="62"/>
      <c r="J182" s="63"/>
      <c r="K182" s="6">
        <v>44800</v>
      </c>
      <c r="L182" s="23"/>
    </row>
    <row r="183" spans="1:11" ht="33" customHeight="1" thickBot="1">
      <c r="A183" s="65" t="str">
        <f>'[3]пр'!$B$12</f>
        <v>Зажигалка Бриг пьезо Китай</v>
      </c>
      <c r="B183" s="66"/>
      <c r="C183" s="36" t="s">
        <v>7</v>
      </c>
      <c r="D183" s="36" t="s">
        <v>31</v>
      </c>
      <c r="E183" s="43">
        <f>обыч!E200/0.9</f>
        <v>2744.4444444444443</v>
      </c>
      <c r="F183" s="20">
        <v>0.2</v>
      </c>
      <c r="G183" s="42">
        <v>-10</v>
      </c>
      <c r="H183" s="37">
        <f>E183*1.2</f>
        <v>3293.333333333333</v>
      </c>
      <c r="I183" s="67"/>
      <c r="J183" s="68"/>
      <c r="K183" s="6">
        <v>11840</v>
      </c>
    </row>
  </sheetData>
  <mergeCells count="322">
    <mergeCell ref="A96:B96"/>
    <mergeCell ref="I96:J96"/>
    <mergeCell ref="A47:B47"/>
    <mergeCell ref="I47:J47"/>
    <mergeCell ref="A48:J48"/>
    <mergeCell ref="A49:B49"/>
    <mergeCell ref="I49:J49"/>
    <mergeCell ref="A50:B50"/>
    <mergeCell ref="I33:J33"/>
    <mergeCell ref="A34:B34"/>
    <mergeCell ref="A46:B46"/>
    <mergeCell ref="I46:J46"/>
    <mergeCell ref="A29:B29"/>
    <mergeCell ref="I29:J29"/>
    <mergeCell ref="A97:B97"/>
    <mergeCell ref="I97:J97"/>
    <mergeCell ref="A30:B30"/>
    <mergeCell ref="I30:J30"/>
    <mergeCell ref="A31:B31"/>
    <mergeCell ref="I31:J31"/>
    <mergeCell ref="A32:J32"/>
    <mergeCell ref="A33:B33"/>
    <mergeCell ref="A178:B178"/>
    <mergeCell ref="I178:J178"/>
    <mergeCell ref="A182:B182"/>
    <mergeCell ref="I182:J182"/>
    <mergeCell ref="A183:B183"/>
    <mergeCell ref="I183:J183"/>
    <mergeCell ref="A179:J179"/>
    <mergeCell ref="A180:B180"/>
    <mergeCell ref="I180:J180"/>
    <mergeCell ref="A181:B181"/>
    <mergeCell ref="I181:J181"/>
    <mergeCell ref="A111:B111"/>
    <mergeCell ref="I111:J111"/>
    <mergeCell ref="A122:B122"/>
    <mergeCell ref="I122:J122"/>
    <mergeCell ref="A121:B121"/>
    <mergeCell ref="I121:J121"/>
    <mergeCell ref="A117:B117"/>
    <mergeCell ref="I117:J117"/>
    <mergeCell ref="A118:B118"/>
    <mergeCell ref="I118:J118"/>
    <mergeCell ref="A125:B125"/>
    <mergeCell ref="I125:J125"/>
    <mergeCell ref="A119:B119"/>
    <mergeCell ref="I119:J119"/>
    <mergeCell ref="A120:B120"/>
    <mergeCell ref="I120:J120"/>
    <mergeCell ref="A123:B123"/>
    <mergeCell ref="I123:J123"/>
    <mergeCell ref="A124:B124"/>
    <mergeCell ref="I124:J124"/>
    <mergeCell ref="A115:B115"/>
    <mergeCell ref="I115:J115"/>
    <mergeCell ref="A116:B116"/>
    <mergeCell ref="I116:J116"/>
    <mergeCell ref="A114:B114"/>
    <mergeCell ref="I114:J114"/>
    <mergeCell ref="A98:B98"/>
    <mergeCell ref="I98:J98"/>
    <mergeCell ref="A112:B112"/>
    <mergeCell ref="I112:J112"/>
    <mergeCell ref="A113:B113"/>
    <mergeCell ref="I113:J113"/>
    <mergeCell ref="A109:B109"/>
    <mergeCell ref="I109:J109"/>
    <mergeCell ref="A110:B110"/>
    <mergeCell ref="I110:J110"/>
    <mergeCell ref="A107:B107"/>
    <mergeCell ref="I107:J107"/>
    <mergeCell ref="A108:B108"/>
    <mergeCell ref="I108:J108"/>
    <mergeCell ref="A105:B105"/>
    <mergeCell ref="I105:J105"/>
    <mergeCell ref="A106:B106"/>
    <mergeCell ref="I106:J106"/>
    <mergeCell ref="A103:B103"/>
    <mergeCell ref="I103:J103"/>
    <mergeCell ref="A104:B104"/>
    <mergeCell ref="I104:J104"/>
    <mergeCell ref="A1:J4"/>
    <mergeCell ref="A5:J6"/>
    <mergeCell ref="A102:B102"/>
    <mergeCell ref="I102:J102"/>
    <mergeCell ref="A26:B26"/>
    <mergeCell ref="I26:J26"/>
    <mergeCell ref="A27:B27"/>
    <mergeCell ref="I27:J27"/>
    <mergeCell ref="A28:B28"/>
    <mergeCell ref="I28:J28"/>
    <mergeCell ref="A8:J8"/>
    <mergeCell ref="A9:J9"/>
    <mergeCell ref="A10:J10"/>
    <mergeCell ref="H12:J12"/>
    <mergeCell ref="A14:J14"/>
    <mergeCell ref="A15:B15"/>
    <mergeCell ref="I15:J15"/>
    <mergeCell ref="A16:J16"/>
    <mergeCell ref="A17:B17"/>
    <mergeCell ref="I17:J17"/>
    <mergeCell ref="A18:B18"/>
    <mergeCell ref="I18:J18"/>
    <mergeCell ref="A19:B19"/>
    <mergeCell ref="I19:J19"/>
    <mergeCell ref="A21:B21"/>
    <mergeCell ref="I21:J21"/>
    <mergeCell ref="A20:B20"/>
    <mergeCell ref="I20:J20"/>
    <mergeCell ref="A22:B22"/>
    <mergeCell ref="I22:J22"/>
    <mergeCell ref="A23:B23"/>
    <mergeCell ref="I23:J23"/>
    <mergeCell ref="A24:B24"/>
    <mergeCell ref="I24:J24"/>
    <mergeCell ref="A25:B25"/>
    <mergeCell ref="I25:J25"/>
    <mergeCell ref="I34:J34"/>
    <mergeCell ref="A35:B35"/>
    <mergeCell ref="I35:J35"/>
    <mergeCell ref="A36:B36"/>
    <mergeCell ref="I36:J36"/>
    <mergeCell ref="A37:B37"/>
    <mergeCell ref="I37:J37"/>
    <mergeCell ref="A39:J39"/>
    <mergeCell ref="A40:B40"/>
    <mergeCell ref="I40:J40"/>
    <mergeCell ref="A38:B38"/>
    <mergeCell ref="I38:J38"/>
    <mergeCell ref="A43:J43"/>
    <mergeCell ref="A41:B41"/>
    <mergeCell ref="I41:J41"/>
    <mergeCell ref="A42:B42"/>
    <mergeCell ref="I42:J42"/>
    <mergeCell ref="A44:B44"/>
    <mergeCell ref="I44:J44"/>
    <mergeCell ref="A45:B45"/>
    <mergeCell ref="I45:J45"/>
    <mergeCell ref="I50:J50"/>
    <mergeCell ref="A51:B51"/>
    <mergeCell ref="I51:J51"/>
    <mergeCell ref="A52:B52"/>
    <mergeCell ref="I52:J52"/>
    <mergeCell ref="A53:B53"/>
    <mergeCell ref="I53:J53"/>
    <mergeCell ref="A54:B54"/>
    <mergeCell ref="I54:J54"/>
    <mergeCell ref="A55:B55"/>
    <mergeCell ref="I55:J55"/>
    <mergeCell ref="A56:B56"/>
    <mergeCell ref="I56:J56"/>
    <mergeCell ref="A57:B57"/>
    <mergeCell ref="I57:J57"/>
    <mergeCell ref="A58:B58"/>
    <mergeCell ref="I58:J58"/>
    <mergeCell ref="A59:B59"/>
    <mergeCell ref="I59:J59"/>
    <mergeCell ref="A60:B60"/>
    <mergeCell ref="I60:J60"/>
    <mergeCell ref="A61:B61"/>
    <mergeCell ref="I61:J61"/>
    <mergeCell ref="A62:J62"/>
    <mergeCell ref="A63:B63"/>
    <mergeCell ref="I63:J63"/>
    <mergeCell ref="A64:B64"/>
    <mergeCell ref="I64:J64"/>
    <mergeCell ref="A65:B65"/>
    <mergeCell ref="I65:J65"/>
    <mergeCell ref="A66:B66"/>
    <mergeCell ref="I66:J66"/>
    <mergeCell ref="A67:B67"/>
    <mergeCell ref="I67:J67"/>
    <mergeCell ref="A68:B68"/>
    <mergeCell ref="I68:J68"/>
    <mergeCell ref="A69:B69"/>
    <mergeCell ref="I69:J69"/>
    <mergeCell ref="A70:B70"/>
    <mergeCell ref="I70:J70"/>
    <mergeCell ref="A71:B71"/>
    <mergeCell ref="I71:J71"/>
    <mergeCell ref="A72:B72"/>
    <mergeCell ref="I72:J72"/>
    <mergeCell ref="A73:B73"/>
    <mergeCell ref="I73:J73"/>
    <mergeCell ref="A74:B74"/>
    <mergeCell ref="I74:J74"/>
    <mergeCell ref="A75:B75"/>
    <mergeCell ref="I75:J75"/>
    <mergeCell ref="A76:B76"/>
    <mergeCell ref="I76:J76"/>
    <mergeCell ref="A77:B77"/>
    <mergeCell ref="I77:J77"/>
    <mergeCell ref="A78:B78"/>
    <mergeCell ref="I78:J78"/>
    <mergeCell ref="A79:B79"/>
    <mergeCell ref="I79:J79"/>
    <mergeCell ref="A80:J80"/>
    <mergeCell ref="A81:B81"/>
    <mergeCell ref="I81:J81"/>
    <mergeCell ref="A82:B82"/>
    <mergeCell ref="I82:J82"/>
    <mergeCell ref="A83:B83"/>
    <mergeCell ref="I83:J83"/>
    <mergeCell ref="A84:B84"/>
    <mergeCell ref="I84:J84"/>
    <mergeCell ref="A85:B85"/>
    <mergeCell ref="I85:J85"/>
    <mergeCell ref="A86:B86"/>
    <mergeCell ref="I86:J86"/>
    <mergeCell ref="A87:B87"/>
    <mergeCell ref="I87:J87"/>
    <mergeCell ref="A88:B88"/>
    <mergeCell ref="I88:J88"/>
    <mergeCell ref="A89:B89"/>
    <mergeCell ref="I89:J89"/>
    <mergeCell ref="A90:B90"/>
    <mergeCell ref="I90:J90"/>
    <mergeCell ref="A91:B91"/>
    <mergeCell ref="I91:J91"/>
    <mergeCell ref="A92:B92"/>
    <mergeCell ref="I92:J92"/>
    <mergeCell ref="A93:B93"/>
    <mergeCell ref="I93:J93"/>
    <mergeCell ref="A94:B94"/>
    <mergeCell ref="I94:J94"/>
    <mergeCell ref="A95:B95"/>
    <mergeCell ref="I95:J95"/>
    <mergeCell ref="A126:J126"/>
    <mergeCell ref="A127:J127"/>
    <mergeCell ref="A99:B99"/>
    <mergeCell ref="I99:J99"/>
    <mergeCell ref="A100:B100"/>
    <mergeCell ref="I100:J100"/>
    <mergeCell ref="A101:B101"/>
    <mergeCell ref="I101:J101"/>
    <mergeCell ref="A128:B128"/>
    <mergeCell ref="I128:J128"/>
    <mergeCell ref="A129:B129"/>
    <mergeCell ref="I129:J129"/>
    <mergeCell ref="A130:B130"/>
    <mergeCell ref="I130:J130"/>
    <mergeCell ref="A131:J131"/>
    <mergeCell ref="A132:B132"/>
    <mergeCell ref="I132:J132"/>
    <mergeCell ref="A133:B133"/>
    <mergeCell ref="I133:J133"/>
    <mergeCell ref="A134:B134"/>
    <mergeCell ref="I134:J134"/>
    <mergeCell ref="A135:B135"/>
    <mergeCell ref="I135:J135"/>
    <mergeCell ref="A136:B136"/>
    <mergeCell ref="I136:J136"/>
    <mergeCell ref="A137:B137"/>
    <mergeCell ref="I137:J137"/>
    <mergeCell ref="A138:B138"/>
    <mergeCell ref="I138:J138"/>
    <mergeCell ref="A139:B139"/>
    <mergeCell ref="I139:J139"/>
    <mergeCell ref="A140:B140"/>
    <mergeCell ref="I140:J140"/>
    <mergeCell ref="A155:J155"/>
    <mergeCell ref="A156:J156"/>
    <mergeCell ref="A159:J159"/>
    <mergeCell ref="A160:B160"/>
    <mergeCell ref="I160:J160"/>
    <mergeCell ref="A168:J168"/>
    <mergeCell ref="A169:D169"/>
    <mergeCell ref="A161:B161"/>
    <mergeCell ref="I161:J161"/>
    <mergeCell ref="A162:B162"/>
    <mergeCell ref="I162:J162"/>
    <mergeCell ref="I164:J164"/>
    <mergeCell ref="A165:J165"/>
    <mergeCell ref="A166:J166"/>
    <mergeCell ref="A167:J167"/>
    <mergeCell ref="A177:B177"/>
    <mergeCell ref="I177:J177"/>
    <mergeCell ref="A172:J172"/>
    <mergeCell ref="A173:B173"/>
    <mergeCell ref="I173:J173"/>
    <mergeCell ref="A174:B174"/>
    <mergeCell ref="I174:J174"/>
    <mergeCell ref="A175:J175"/>
    <mergeCell ref="A176:B176"/>
    <mergeCell ref="I176:J176"/>
    <mergeCell ref="E169:J171"/>
    <mergeCell ref="A170:D170"/>
    <mergeCell ref="A157:B157"/>
    <mergeCell ref="I157:J157"/>
    <mergeCell ref="A158:B158"/>
    <mergeCell ref="I158:J158"/>
    <mergeCell ref="A163:B163"/>
    <mergeCell ref="I163:J163"/>
    <mergeCell ref="A171:D171"/>
    <mergeCell ref="A164:B164"/>
    <mergeCell ref="A141:J141"/>
    <mergeCell ref="A142:B142"/>
    <mergeCell ref="I142:J142"/>
    <mergeCell ref="A143:B143"/>
    <mergeCell ref="I143:J143"/>
    <mergeCell ref="A144:B144"/>
    <mergeCell ref="I144:J144"/>
    <mergeCell ref="A145:B145"/>
    <mergeCell ref="I145:J145"/>
    <mergeCell ref="A146:B146"/>
    <mergeCell ref="I146:J146"/>
    <mergeCell ref="A147:B147"/>
    <mergeCell ref="I147:J147"/>
    <mergeCell ref="A148:B148"/>
    <mergeCell ref="I148:J148"/>
    <mergeCell ref="A149:B149"/>
    <mergeCell ref="I149:J149"/>
    <mergeCell ref="A150:B150"/>
    <mergeCell ref="I150:J150"/>
    <mergeCell ref="A151:B151"/>
    <mergeCell ref="I151:J151"/>
    <mergeCell ref="A154:B154"/>
    <mergeCell ref="I154:J154"/>
    <mergeCell ref="A152:B152"/>
    <mergeCell ref="I152:J152"/>
    <mergeCell ref="A153:B153"/>
    <mergeCell ref="I153:J153"/>
  </mergeCells>
  <printOptions/>
  <pageMargins left="0.7874015748031497" right="0.7874015748031497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ei_8</dc:creator>
  <cp:keywords/>
  <dc:description/>
  <cp:lastModifiedBy>IT</cp:lastModifiedBy>
  <cp:lastPrinted>2012-01-20T07:39:29Z</cp:lastPrinted>
  <dcterms:created xsi:type="dcterms:W3CDTF">2011-02-07T09:10:55Z</dcterms:created>
  <dcterms:modified xsi:type="dcterms:W3CDTF">2012-02-14T10:35:17Z</dcterms:modified>
  <cp:category/>
  <cp:version/>
  <cp:contentType/>
  <cp:contentStatus/>
</cp:coreProperties>
</file>